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ATRADE\Desktop\za objavljivanje\pika 7\"/>
    </mc:Choice>
  </mc:AlternateContent>
  <xr:revisionPtr revIDLastSave="0" documentId="13_ncr:1_{E98D91E6-E02B-4DA2-8B98-751749C595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Sheet1!$B$1:$N$484</definedName>
  </definedNames>
  <calcPr calcId="191029"/>
</workbook>
</file>

<file path=xl/calcChain.xml><?xml version="1.0" encoding="utf-8"?>
<calcChain xmlns="http://schemas.openxmlformats.org/spreadsheetml/2006/main">
  <c r="H58" i="1" l="1"/>
  <c r="L162" i="1"/>
  <c r="L120" i="1"/>
  <c r="L112" i="1"/>
  <c r="L168" i="1"/>
  <c r="L167" i="1"/>
  <c r="L165" i="1"/>
  <c r="L161" i="1"/>
  <c r="L160" i="1"/>
  <c r="L159" i="1"/>
  <c r="L158" i="1"/>
  <c r="L156" i="1"/>
  <c r="L155" i="1"/>
  <c r="L153" i="1"/>
  <c r="L152" i="1"/>
  <c r="L151" i="1"/>
  <c r="L150" i="1"/>
  <c r="L149" i="1"/>
  <c r="L148" i="1"/>
  <c r="L147" i="1"/>
  <c r="L146" i="1"/>
  <c r="L145" i="1"/>
  <c r="L143" i="1"/>
  <c r="L140" i="1"/>
  <c r="L141" i="1"/>
  <c r="L139" i="1"/>
  <c r="L138" i="1"/>
  <c r="L137" i="1"/>
  <c r="L135" i="1"/>
  <c r="L133" i="1"/>
  <c r="L131" i="1"/>
  <c r="L130" i="1"/>
  <c r="L129" i="1"/>
  <c r="L127" i="1"/>
  <c r="L126" i="1"/>
  <c r="L125" i="1"/>
  <c r="L124" i="1"/>
  <c r="L123" i="1"/>
  <c r="L122" i="1"/>
  <c r="L121" i="1"/>
  <c r="L119" i="1"/>
  <c r="L117" i="1"/>
  <c r="L116" i="1"/>
  <c r="L114" i="1"/>
  <c r="L111" i="1"/>
  <c r="L110" i="1"/>
  <c r="L142" i="1"/>
  <c r="L118" i="1" l="1"/>
  <c r="L164" i="1"/>
  <c r="H54" i="1" s="1"/>
  <c r="H65" i="1" s="1"/>
  <c r="L163" i="1"/>
  <c r="L134" i="1"/>
  <c r="L132" i="1"/>
  <c r="L115" i="1"/>
  <c r="L108" i="1"/>
  <c r="L107" i="1"/>
  <c r="L106" i="1"/>
  <c r="L105" i="1"/>
  <c r="L104" i="1"/>
  <c r="L166" i="1" l="1"/>
  <c r="H49" i="1" s="1"/>
  <c r="H64" i="1" s="1"/>
  <c r="L136" i="1"/>
  <c r="L109" i="1"/>
  <c r="L128" i="1"/>
  <c r="L113" i="1"/>
  <c r="L157" i="1"/>
  <c r="H50" i="1" s="1"/>
  <c r="H63" i="1" s="1"/>
  <c r="L144" i="1"/>
  <c r="L154" i="1"/>
  <c r="L103" i="1"/>
  <c r="L175" i="1"/>
  <c r="L181" i="1"/>
  <c r="L184" i="1"/>
  <c r="L186" i="1"/>
  <c r="L191" i="1"/>
  <c r="L195" i="1"/>
  <c r="L197" i="1"/>
  <c r="L204" i="1"/>
  <c r="J104" i="1"/>
  <c r="J105" i="1"/>
  <c r="J106" i="1"/>
  <c r="J107" i="1"/>
  <c r="J108" i="1"/>
  <c r="H47" i="1" l="1"/>
  <c r="H48" i="1"/>
  <c r="H62" i="1" s="1"/>
  <c r="L169" i="1"/>
  <c r="L200" i="1"/>
  <c r="J103" i="1"/>
  <c r="J46" i="1" l="1"/>
  <c r="H61" i="1"/>
  <c r="L94" i="1"/>
  <c r="H45" i="1" s="1"/>
  <c r="L92" i="1"/>
  <c r="J52" i="1" s="1"/>
  <c r="J51" i="1" s="1"/>
  <c r="H57" i="1" s="1"/>
  <c r="J56" i="1" s="1"/>
  <c r="J55" i="1" s="1"/>
  <c r="L87" i="1"/>
  <c r="H44" i="1" s="1"/>
  <c r="L79" i="1"/>
  <c r="H43" i="1" s="1"/>
  <c r="L76" i="1"/>
  <c r="H42" i="1" s="1"/>
  <c r="L71" i="1"/>
  <c r="H41" i="1" s="1"/>
  <c r="L429" i="1"/>
  <c r="L427" i="1"/>
  <c r="L424" i="1"/>
  <c r="L418" i="1"/>
  <c r="L408" i="1"/>
  <c r="L406" i="1"/>
  <c r="L403" i="1"/>
  <c r="L397" i="1"/>
  <c r="L388" i="1"/>
  <c r="L386" i="1"/>
  <c r="L383" i="1"/>
  <c r="L377" i="1"/>
  <c r="L371" i="1"/>
  <c r="L369" i="1"/>
  <c r="L364" i="1"/>
  <c r="L362" i="1"/>
  <c r="L359" i="1"/>
  <c r="L353" i="1"/>
  <c r="L344" i="1"/>
  <c r="L342" i="1"/>
  <c r="L339" i="1"/>
  <c r="L333" i="1"/>
  <c r="L321" i="1"/>
  <c r="L319" i="1"/>
  <c r="L314" i="1"/>
  <c r="L312" i="1"/>
  <c r="L309" i="1"/>
  <c r="L303" i="1"/>
  <c r="J40" i="1" l="1"/>
  <c r="L373" i="1"/>
  <c r="L434" i="1"/>
  <c r="L393" i="1"/>
  <c r="L414" i="1"/>
  <c r="L99" i="1"/>
  <c r="L349" i="1"/>
  <c r="L329" i="1"/>
  <c r="L296" i="1"/>
  <c r="L294" i="1"/>
  <c r="L287" i="1"/>
  <c r="L284" i="1"/>
  <c r="L280" i="1"/>
  <c r="L272" i="1"/>
  <c r="L270" i="1"/>
  <c r="L260" i="1"/>
  <c r="L256" i="1"/>
  <c r="L253" i="1"/>
  <c r="L247" i="1"/>
  <c r="L238" i="1"/>
  <c r="L236" i="1"/>
  <c r="L233" i="1"/>
  <c r="L227" i="1"/>
  <c r="L221" i="1"/>
  <c r="L216" i="1" s="1"/>
  <c r="L214" i="1"/>
  <c r="L210" i="1"/>
  <c r="L299" i="1" l="1"/>
  <c r="L242" i="1"/>
  <c r="L223" i="1"/>
  <c r="J186" i="1" l="1"/>
  <c r="J87" i="1" l="1"/>
  <c r="J152" i="1" l="1"/>
  <c r="J221" i="1"/>
  <c r="J161" i="1"/>
  <c r="J158" i="1" l="1"/>
  <c r="J126" i="1"/>
  <c r="J429" i="1"/>
  <c r="J137" i="1" l="1"/>
  <c r="J319" i="1"/>
  <c r="J138" i="1" l="1"/>
  <c r="J159" i="1" l="1"/>
  <c r="J115" i="1"/>
  <c r="J364" i="1" l="1"/>
  <c r="J314" i="1"/>
  <c r="J156" i="1"/>
  <c r="J284" i="1"/>
  <c r="J147" i="1"/>
  <c r="J216" i="1" l="1"/>
  <c r="J150" i="1"/>
  <c r="J79" i="1" l="1"/>
  <c r="J112" i="1"/>
  <c r="J148" i="1"/>
  <c r="J142" i="1"/>
  <c r="J459" i="1"/>
  <c r="J120" i="1"/>
  <c r="J168" i="1"/>
  <c r="J167" i="1"/>
  <c r="J165" i="1"/>
  <c r="J163" i="1"/>
  <c r="J160" i="1"/>
  <c r="J155" i="1"/>
  <c r="J154" i="1" s="1"/>
  <c r="J153" i="1"/>
  <c r="J151" i="1"/>
  <c r="J149" i="1"/>
  <c r="J146" i="1"/>
  <c r="J145" i="1"/>
  <c r="J141" i="1"/>
  <c r="J140" i="1"/>
  <c r="J139" i="1"/>
  <c r="J135" i="1"/>
  <c r="J133" i="1"/>
  <c r="J131" i="1"/>
  <c r="J130" i="1"/>
  <c r="J129" i="1"/>
  <c r="J127" i="1"/>
  <c r="J122" i="1"/>
  <c r="J121" i="1"/>
  <c r="J116" i="1"/>
  <c r="J456" i="1" l="1"/>
  <c r="J143" i="1"/>
  <c r="J125" i="1"/>
  <c r="J124" i="1"/>
  <c r="J123" i="1"/>
  <c r="J119" i="1"/>
  <c r="J117" i="1"/>
  <c r="J114" i="1"/>
  <c r="J110" i="1"/>
  <c r="J408" i="1"/>
  <c r="J451" i="1"/>
  <c r="J462" i="1"/>
  <c r="J446" i="1"/>
  <c r="J280" i="1"/>
  <c r="J344" i="1"/>
  <c r="J371" i="1"/>
  <c r="J118" i="1" l="1"/>
  <c r="J260" i="1"/>
  <c r="J136" i="1" l="1"/>
  <c r="J438" i="1" l="1"/>
  <c r="J204" i="1" l="1"/>
  <c r="J175" i="1"/>
  <c r="J71" i="1"/>
  <c r="J76" i="1"/>
  <c r="J92" i="1"/>
  <c r="J94" i="1"/>
  <c r="J111" i="1"/>
  <c r="J109" i="1" s="1"/>
  <c r="J128" i="1"/>
  <c r="J132" i="1"/>
  <c r="J134" i="1"/>
  <c r="J144" i="1"/>
  <c r="J157" i="1"/>
  <c r="J164" i="1"/>
  <c r="J166" i="1"/>
  <c r="J181" i="1"/>
  <c r="J184" i="1"/>
  <c r="J191" i="1"/>
  <c r="J195" i="1"/>
  <c r="J197" i="1"/>
  <c r="J210" i="1"/>
  <c r="J214" i="1"/>
  <c r="J227" i="1"/>
  <c r="J233" i="1"/>
  <c r="J236" i="1"/>
  <c r="J238" i="1"/>
  <c r="J247" i="1"/>
  <c r="J253" i="1"/>
  <c r="J256" i="1"/>
  <c r="J270" i="1"/>
  <c r="J272" i="1"/>
  <c r="J287" i="1"/>
  <c r="J294" i="1"/>
  <c r="J296" i="1"/>
  <c r="J303" i="1"/>
  <c r="J309" i="1"/>
  <c r="J312" i="1"/>
  <c r="J321" i="1"/>
  <c r="J333" i="1"/>
  <c r="J339" i="1"/>
  <c r="J342" i="1"/>
  <c r="J353" i="1"/>
  <c r="J359" i="1"/>
  <c r="J362" i="1"/>
  <c r="J369" i="1"/>
  <c r="J377" i="1"/>
  <c r="J383" i="1"/>
  <c r="J386" i="1"/>
  <c r="J388" i="1"/>
  <c r="J397" i="1"/>
  <c r="J403" i="1"/>
  <c r="J406" i="1"/>
  <c r="J418" i="1"/>
  <c r="J424" i="1"/>
  <c r="J427" i="1"/>
  <c r="J444" i="1"/>
  <c r="J466" i="1" s="1"/>
  <c r="J99" i="1" l="1"/>
  <c r="J223" i="1"/>
  <c r="J329" i="1"/>
  <c r="J373" i="1"/>
  <c r="J393" i="1"/>
  <c r="J242" i="1"/>
  <c r="J200" i="1"/>
  <c r="J113" i="1"/>
  <c r="J299" i="1"/>
  <c r="J349" i="1"/>
  <c r="J414" i="1"/>
  <c r="J434" i="1"/>
  <c r="J169" i="1" l="1"/>
</calcChain>
</file>

<file path=xl/sharedStrings.xml><?xml version="1.0" encoding="utf-8"?>
<sst xmlns="http://schemas.openxmlformats.org/spreadsheetml/2006/main" count="482" uniqueCount="170">
  <si>
    <t xml:space="preserve">OPŠTI DIO </t>
  </si>
  <si>
    <t>Član 1</t>
  </si>
  <si>
    <t>Budžet opštine  Tuzi</t>
  </si>
  <si>
    <t>Iznos u EUR</t>
  </si>
  <si>
    <t>IZVORNI PRIHODI</t>
  </si>
  <si>
    <t>Porezi</t>
  </si>
  <si>
    <t>Takse</t>
  </si>
  <si>
    <t>Naknade</t>
  </si>
  <si>
    <t>Ostali prihodi</t>
  </si>
  <si>
    <t>IZDACI</t>
  </si>
  <si>
    <t>Tekući izdaci</t>
  </si>
  <si>
    <t>Transferi institucijama, pojedincima, nevladinom i javnom sektoru</t>
  </si>
  <si>
    <t>Rezerve</t>
  </si>
  <si>
    <t>PRIMARNI SUFICIT</t>
  </si>
  <si>
    <t>OTPLATA DUGA</t>
  </si>
  <si>
    <t>Otplata obaveza</t>
  </si>
  <si>
    <t>NEDOSTAJUĆA SREDSTVA</t>
  </si>
  <si>
    <t>FINANSIRANJE</t>
  </si>
  <si>
    <t>Ekonom
klasif</t>
  </si>
  <si>
    <t>Ekonom 
klasif</t>
  </si>
  <si>
    <t>OPIS</t>
  </si>
  <si>
    <t>PRIMICI</t>
  </si>
  <si>
    <t>TEKUĆI PRIHODI</t>
  </si>
  <si>
    <t>POREZI</t>
  </si>
  <si>
    <t>Porez na dohodak fizičkih lica</t>
  </si>
  <si>
    <t>Porez na nepokretnosti</t>
  </si>
  <si>
    <t>Porez na promet nepokretnosti</t>
  </si>
  <si>
    <t>Prirez porezu na dohodak fizičkih lica</t>
  </si>
  <si>
    <t>TAKSE</t>
  </si>
  <si>
    <t>Lokalne administrativne takse</t>
  </si>
  <si>
    <t>Lokalne komunalne takse</t>
  </si>
  <si>
    <t>NAKNADE</t>
  </si>
  <si>
    <t>Naknada za korišćenje dobara od opšteg interesa</t>
  </si>
  <si>
    <t>Naknada za korišćenje prirodnih dobara</t>
  </si>
  <si>
    <t>Naknada za komunalno opremanje 
građevinskog zemljišta</t>
  </si>
  <si>
    <t>Naknada za komunalno opremanje 
građevinskog zemljišta za nelegalne objekte</t>
  </si>
  <si>
    <t xml:space="preserve">Godišnja naknada pri registraciji drumskih motornih vozila </t>
  </si>
  <si>
    <t>Ostale naknade za puteve</t>
  </si>
  <si>
    <t>Ostale naknade - komunalna naknada</t>
  </si>
  <si>
    <t>OSTALI PRIHODI</t>
  </si>
  <si>
    <t>Prihodi koje organi ostvaruju vršenjem svoje djelatnosti</t>
  </si>
  <si>
    <t>SREDSTVA PRENESENA IZ PRETHODNE GODINE</t>
  </si>
  <si>
    <t>Sredstva prenesena iz prethodne godine</t>
  </si>
  <si>
    <t>DONACIJE I TRANSFERI</t>
  </si>
  <si>
    <t>UKUPNI PRIMICI</t>
  </si>
  <si>
    <t>Ekonom.
Klasif</t>
  </si>
  <si>
    <t>Bruto zarade i doprinosi na teret poslodavca</t>
  </si>
  <si>
    <t>Neto zarade</t>
  </si>
  <si>
    <t>Porez na zarade zaposlenih</t>
  </si>
  <si>
    <t>Doprinosi na teret zaposlenog</t>
  </si>
  <si>
    <t>Doprinosi na teret poslodavca</t>
  </si>
  <si>
    <t>Opštinski prirez</t>
  </si>
  <si>
    <t>Ostala lična primanja</t>
  </si>
  <si>
    <t>Naknada za prevoz</t>
  </si>
  <si>
    <t>Naknada skupštinskim odbornicima</t>
  </si>
  <si>
    <t>Ostale naknade</t>
  </si>
  <si>
    <t>Rashodi za materijal</t>
  </si>
  <si>
    <t>Administrativni materijal</t>
  </si>
  <si>
    <t>Rashodi za energiju</t>
  </si>
  <si>
    <t>Rashodi za gorivo</t>
  </si>
  <si>
    <t>Rashodi za usluge</t>
  </si>
  <si>
    <t>Službena putovanja</t>
  </si>
  <si>
    <t>Reprezentacija, štampa i troškovi bifea</t>
  </si>
  <si>
    <t>Komunikacione usluge</t>
  </si>
  <si>
    <t>Bankarske usluge/provizije</t>
  </si>
  <si>
    <t>Konsultantske usluge, projekti i studije</t>
  </si>
  <si>
    <t>Usluge stručnog usavršavanja</t>
  </si>
  <si>
    <t>Ostale usluge</t>
  </si>
  <si>
    <t>Tekuće održavanje</t>
  </si>
  <si>
    <t>Tekuće održavanje objekata - zgrada opštine</t>
  </si>
  <si>
    <t>Tekuće održavanje opreme - vozila</t>
  </si>
  <si>
    <t>Tekuće održavanje opreme - kopir aparat</t>
  </si>
  <si>
    <t>Renta</t>
  </si>
  <si>
    <t>Zakup objekata</t>
  </si>
  <si>
    <t>Ostali izdaci</t>
  </si>
  <si>
    <t>Izdaci po osnovu isplate ugovora o djelu</t>
  </si>
  <si>
    <t>Izrada i održavanje softvera</t>
  </si>
  <si>
    <t>Osiguranje</t>
  </si>
  <si>
    <t>Kontribucije za članstvo u domaćim i međun organiz</t>
  </si>
  <si>
    <t>Komunalne naknade i javne česme</t>
  </si>
  <si>
    <t>Ostalo</t>
  </si>
  <si>
    <t>Transferi institucijama sporta</t>
  </si>
  <si>
    <t>Transferi nevladinim organizacijama</t>
  </si>
  <si>
    <t>Ostali transferi nevladinim organizacijama</t>
  </si>
  <si>
    <t>Transferi političkim partijama</t>
  </si>
  <si>
    <t>Transferi za jednokratne socijalne pomoći</t>
  </si>
  <si>
    <t>Transferi pojedincima</t>
  </si>
  <si>
    <t>Ostali transferi pojedincima</t>
  </si>
  <si>
    <t>Transferi institucijama</t>
  </si>
  <si>
    <t>Kapitalni izdaci</t>
  </si>
  <si>
    <t>Izdaci za lokalnu infrastrukturu</t>
  </si>
  <si>
    <t>Izdaci za opremu</t>
  </si>
  <si>
    <t>Transferi za projekat</t>
  </si>
  <si>
    <t>Otplata obaveza iz prethodnog perioda</t>
  </si>
  <si>
    <t>Sredstva rezerve</t>
  </si>
  <si>
    <t>Tekuća budžetska rezerva</t>
  </si>
  <si>
    <t>Stalna budžetska rezerva</t>
  </si>
  <si>
    <t>UKUPNI IZDACI</t>
  </si>
  <si>
    <t>Član 5</t>
  </si>
  <si>
    <t xml:space="preserve">SLUŽBA PREDSJEDNIKA OPŠTINE 
</t>
  </si>
  <si>
    <t>SLUŽBA SKUPŠTINE</t>
  </si>
  <si>
    <t>SLUŽBA GLAVNOG ADMINISTRATORA</t>
  </si>
  <si>
    <t>SEKRETARIJAT ZA FINANSIJE I EKONOMSKI RAZVOJ</t>
  </si>
  <si>
    <t>Ostali kapitalni izdaci (troškovi finansiranja projekata)</t>
  </si>
  <si>
    <t>Ostali transferi institucijama</t>
  </si>
  <si>
    <t>SEKRETARIJAT ZA POLJOPRIVREDU I RURALNI RAZVOJ</t>
  </si>
  <si>
    <t xml:space="preserve">UPRAVA LOKALNIH JAVNIH PRIHODA
</t>
  </si>
  <si>
    <t xml:space="preserve">SLUŽBA KOMUNALNE POLICIJE I INSPEKCIJE
</t>
  </si>
  <si>
    <t>SKUPŠTINA OPŠTINE TUZI</t>
  </si>
  <si>
    <t>Ostali transferi</t>
  </si>
  <si>
    <t xml:space="preserve">Transferi privrednim društvima </t>
  </si>
  <si>
    <t>Transferi institucijama, pojedincima, nevladinom i javnom sektoru i ostali transferi</t>
  </si>
  <si>
    <t>Subvencije</t>
  </si>
  <si>
    <t>Subvencije za podršku poljoprivrednim proizvođačima</t>
  </si>
  <si>
    <t>Advokatske, notarske, pravne usluge i dr</t>
  </si>
  <si>
    <t>Advokatske, notarske, pravne usluge i dr.</t>
  </si>
  <si>
    <t>SEKRETARIJAT ZA PLANIRANJE, UREĐENJE PROSTORA I KOMUNALNE POSLOVE</t>
  </si>
  <si>
    <t>SEKRETARIJAT ZA LOKALNU SAMOUPRAVU</t>
  </si>
  <si>
    <t>DIREKCIJA ZA IZGRADNJU, IMOVINU I ZASTUPANJE</t>
  </si>
  <si>
    <t>Investiciono održavanje</t>
  </si>
  <si>
    <t>Ostali transferi institucijama sporta - FK Dečić</t>
  </si>
  <si>
    <t>Ostale usluge - televiz.usluge na albanskom jeziku</t>
  </si>
  <si>
    <t>Ostali transferi institucijama sporta</t>
  </si>
  <si>
    <t>PLAN 2020</t>
  </si>
  <si>
    <t>Novčane kazne izrečene u prekršajnom i drugom postupku zbog neplaćanja lokalnih prihoda</t>
  </si>
  <si>
    <t>Kapitalne donacije u korist budžeta Opštine</t>
  </si>
  <si>
    <t>Transferi od budžeta Crne Gore</t>
  </si>
  <si>
    <t xml:space="preserve">Kamate zbog neblagovremenog plaćanja lokalnih poreza </t>
  </si>
  <si>
    <t>Transferi institucijama kulture i sporta</t>
  </si>
  <si>
    <t>Transferi političkim partijama, strankama i udruženjima</t>
  </si>
  <si>
    <t>Transferi institucijama, pojedincima, NVO i javnom sektoru</t>
  </si>
  <si>
    <t>Materijal za posebne namjene</t>
  </si>
  <si>
    <t>OS</t>
  </si>
  <si>
    <t>Advokatske, notarske i pravne usluge</t>
  </si>
  <si>
    <t xml:space="preserve">Transferi institucijama </t>
  </si>
  <si>
    <t>Komunalne naknade</t>
  </si>
  <si>
    <t xml:space="preserve">                Ostali izdaci</t>
  </si>
  <si>
    <t>Izdaci za građevinske objekte</t>
  </si>
  <si>
    <t xml:space="preserve">Tekuće donacije u korist budžeta Opštine
 </t>
  </si>
  <si>
    <t>EU donacije</t>
  </si>
  <si>
    <t>Ukupno u EUR</t>
  </si>
  <si>
    <t xml:space="preserve">Otplata obaveza iz prethodnog perioda </t>
  </si>
  <si>
    <t>Rezerva</t>
  </si>
  <si>
    <t>Transferi budžetu države - revolving fond</t>
  </si>
  <si>
    <t>Transferi institucijama, pojedincima nevladinom i javnom sektoru, ostali transferi</t>
  </si>
  <si>
    <t>Izdaci za gradjevinske objekte</t>
  </si>
  <si>
    <t>Izdaci po osnovu sudskih troškova</t>
  </si>
  <si>
    <t>SLUŽBA REVIZIJE</t>
  </si>
  <si>
    <t>Ostale usluge - informisanje na albanskom jeziku</t>
  </si>
  <si>
    <t>Donacije</t>
  </si>
  <si>
    <t>Transferi Budžeta države</t>
  </si>
  <si>
    <t>Povećanje/smanjenje depozita</t>
  </si>
  <si>
    <r>
      <rPr>
        <b/>
        <sz val="20"/>
        <rFont val="Arial"/>
        <family val="2"/>
      </rPr>
      <t xml:space="preserve">Član 2   </t>
    </r>
    <r>
      <rPr>
        <sz val="20"/>
        <rFont val="Arial"/>
        <family val="2"/>
      </rPr>
      <t xml:space="preserve">                                                                                                              </t>
    </r>
  </si>
  <si>
    <r>
      <rPr>
        <b/>
        <i/>
        <u/>
        <sz val="20"/>
        <rFont val="Arial"/>
        <family val="2"/>
      </rPr>
      <t>GOTOVINSKI SUFICIT/DEFICIT</t>
    </r>
    <r>
      <rPr>
        <b/>
        <sz val="20"/>
        <rFont val="Arial"/>
        <family val="2"/>
      </rPr>
      <t xml:space="preserve"> </t>
    </r>
  </si>
  <si>
    <t>Naknada za zimnicu</t>
  </si>
  <si>
    <t xml:space="preserve">Član 3  </t>
  </si>
  <si>
    <t>REBALANS 2020</t>
  </si>
  <si>
    <t>Ostalo - otkup zemljišta</t>
  </si>
  <si>
    <t xml:space="preserve"> ODLUKU O IZMJENAMA I DOPUNAMA ODLUKE  O BUDŽETU OPŠTINE TUZI
ZA 2020. GODINU</t>
  </si>
  <si>
    <t>U Odluci o budžetu opštine Tuzi za 2020. godinu ("Službeni list CG-Opštinski propisi" br. 55/19, 08/20), član 1 mijenja
se i glasi: ''Budžet opštine  Tuzi  za 2020. godinu dat je u sljedećoj tabeli:</t>
  </si>
  <si>
    <t>Član 3 mijenja se i glasi:
"Primici budžeta opštine  Tuzi  za 2020. godinu iskazuju se i raspoređuju budžetom, i to prihodi po ekonomskoj klasifikaciji (po izvorima) i rashodi po namjenama, po ekonomskoj klasifikaciji, u sljedećim iznosima:</t>
  </si>
  <si>
    <r>
      <t xml:space="preserve">Član 2 mijenja se i glasi:
"Ukupni primici sa početnim depozitom iznose od </t>
    </r>
    <r>
      <rPr>
        <b/>
        <sz val="18"/>
        <rFont val="Arial"/>
        <family val="2"/>
      </rPr>
      <t>4.024.886,81 €</t>
    </r>
    <r>
      <rPr>
        <sz val="18"/>
        <rFont val="Arial"/>
        <family val="2"/>
      </rPr>
      <t xml:space="preserve"> i raspoređuju se na: </t>
    </r>
  </si>
  <si>
    <r>
      <t xml:space="preserve">Član 17 mijenja se i glasi: ''Raspored sredstava Budžeta opštine Tuzi u iznosu od </t>
    </r>
    <r>
      <rPr>
        <b/>
        <sz val="20"/>
        <color theme="1"/>
        <rFont val="Arial"/>
        <family val="2"/>
      </rPr>
      <t>4.024.886,81 €</t>
    </r>
    <r>
      <rPr>
        <sz val="20"/>
        <color theme="1"/>
        <rFont val="Arial"/>
        <family val="2"/>
      </rPr>
      <t xml:space="preserve"> eura po nosiocima i bližim namjenama sadržan je u Posebnom dijelu koji glasi:</t>
    </r>
  </si>
  <si>
    <t xml:space="preserve">PREDSJEDNIK </t>
  </si>
  <si>
    <t>Fadil Kajoshaj s.r.</t>
  </si>
  <si>
    <t>Odluka o izmjenama i dopunama Odluke o Budžetu Opštine Tuzi za 2020.godinu stupa na snagu danom objavljivanja u "Službenom listu Crne Gore - opštinski propisi".</t>
  </si>
  <si>
    <t>Član 4</t>
  </si>
  <si>
    <t>Na osnovu člana 67 Zakona o finansiranju lokalne samouprave ("Službeni list Crne Gore", br. 03/19) i člana 53 stav 1 tačka 7 Statuta opštine Tuzi ("Službeni list Crne Gore - opštinski propisi", br. 24/19 i 05/20),  Skupština opštine Tuzi, na sjednici održanoj 21.09.2020.godine, donijela je</t>
  </si>
  <si>
    <t>Broj: 02-030/20-8985</t>
  </si>
  <si>
    <t>Tuzi, 21.09.2020.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</si>
</sst>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i/>
      <sz val="26"/>
      <color theme="1"/>
      <name val="Arial"/>
      <family val="2"/>
    </font>
    <font>
      <sz val="2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7"/>
      <color theme="1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  <charset val="238"/>
    </font>
    <font>
      <sz val="20"/>
      <color rgb="FFFF0000"/>
      <name val="Arial"/>
      <family val="2"/>
    </font>
    <font>
      <sz val="20"/>
      <color theme="1"/>
      <name val="Arial"/>
      <family val="2"/>
      <charset val="238"/>
    </font>
    <font>
      <b/>
      <i/>
      <u/>
      <sz val="20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682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0" borderId="0" xfId="0" applyFont="1" applyAlignment="1"/>
    <xf numFmtId="0" fontId="5" fillId="0" borderId="0" xfId="0" applyFont="1" applyBorder="1"/>
    <xf numFmtId="0" fontId="12" fillId="0" borderId="0" xfId="0" applyFont="1" applyBorder="1" applyAlignment="1"/>
    <xf numFmtId="4" fontId="11" fillId="0" borderId="0" xfId="2" applyNumberFormat="1" applyFont="1" applyFill="1" applyBorder="1" applyAlignment="1">
      <alignment horizontal="right"/>
    </xf>
    <xf numFmtId="0" fontId="11" fillId="0" borderId="0" xfId="2" applyFont="1" applyFill="1" applyBorder="1"/>
    <xf numFmtId="0" fontId="11" fillId="0" borderId="4" xfId="2" applyFont="1" applyFill="1" applyBorder="1" applyAlignment="1">
      <alignment horizontal="center"/>
    </xf>
    <xf numFmtId="4" fontId="11" fillId="0" borderId="4" xfId="2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4" xfId="0" applyFont="1" applyBorder="1"/>
    <xf numFmtId="0" fontId="5" fillId="0" borderId="4" xfId="0" applyFont="1" applyFill="1" applyBorder="1"/>
    <xf numFmtId="0" fontId="11" fillId="0" borderId="0" xfId="2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0" xfId="0"/>
    <xf numFmtId="0" fontId="0" fillId="0" borderId="44" xfId="0" applyBorder="1"/>
    <xf numFmtId="0" fontId="3" fillId="0" borderId="0" xfId="0" applyFont="1" applyAlignment="1">
      <alignment vertical="center" wrapText="1"/>
    </xf>
    <xf numFmtId="4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0" fillId="3" borderId="6" xfId="2" applyFont="1" applyBorder="1" applyAlignment="1">
      <alignment wrapText="1"/>
    </xf>
    <xf numFmtId="0" fontId="20" fillId="3" borderId="37" xfId="2" applyFont="1" applyBorder="1" applyAlignment="1">
      <alignment wrapText="1"/>
    </xf>
    <xf numFmtId="0" fontId="20" fillId="0" borderId="3" xfId="0" applyFont="1" applyBorder="1"/>
    <xf numFmtId="0" fontId="20" fillId="0" borderId="26" xfId="0" applyFont="1" applyBorder="1"/>
    <xf numFmtId="0" fontId="20" fillId="0" borderId="39" xfId="0" applyFont="1" applyBorder="1" applyAlignment="1">
      <alignment horizontal="center"/>
    </xf>
    <xf numFmtId="0" fontId="20" fillId="0" borderId="27" xfId="0" applyFont="1" applyBorder="1"/>
    <xf numFmtId="0" fontId="20" fillId="0" borderId="24" xfId="0" applyFont="1" applyBorder="1" applyAlignment="1">
      <alignment horizontal="center"/>
    </xf>
    <xf numFmtId="0" fontId="20" fillId="0" borderId="28" xfId="0" applyFont="1" applyBorder="1"/>
    <xf numFmtId="0" fontId="20" fillId="0" borderId="32" xfId="0" applyFont="1" applyBorder="1" applyAlignment="1">
      <alignment horizontal="center"/>
    </xf>
    <xf numFmtId="0" fontId="20" fillId="0" borderId="43" xfId="0" applyFont="1" applyBorder="1"/>
    <xf numFmtId="0" fontId="20" fillId="0" borderId="3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3" xfId="0" applyFont="1" applyBorder="1" applyAlignment="1">
      <alignment vertical="center"/>
    </xf>
    <xf numFmtId="0" fontId="20" fillId="0" borderId="19" xfId="0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8" fillId="3" borderId="43" xfId="2" applyFont="1" applyBorder="1"/>
    <xf numFmtId="0" fontId="22" fillId="0" borderId="0" xfId="0" applyFont="1"/>
    <xf numFmtId="4" fontId="20" fillId="0" borderId="0" xfId="0" applyNumberFormat="1" applyFont="1"/>
    <xf numFmtId="0" fontId="20" fillId="0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20" fillId="3" borderId="11" xfId="2" applyFont="1" applyBorder="1" applyAlignment="1">
      <alignment wrapText="1"/>
    </xf>
    <xf numFmtId="0" fontId="20" fillId="0" borderId="37" xfId="0" applyFont="1" applyBorder="1"/>
    <xf numFmtId="0" fontId="20" fillId="0" borderId="7" xfId="0" applyFont="1" applyBorder="1"/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8" xfId="0" applyFont="1" applyBorder="1"/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/>
    <xf numFmtId="0" fontId="18" fillId="3" borderId="37" xfId="2" applyFont="1" applyBorder="1"/>
    <xf numFmtId="0" fontId="20" fillId="3" borderId="19" xfId="2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3" borderId="3" xfId="2" applyFont="1" applyBorder="1" applyAlignment="1">
      <alignment wrapText="1"/>
    </xf>
    <xf numFmtId="0" fontId="20" fillId="0" borderId="4" xfId="0" applyFont="1" applyBorder="1"/>
    <xf numFmtId="0" fontId="20" fillId="0" borderId="13" xfId="0" applyFont="1" applyBorder="1"/>
    <xf numFmtId="0" fontId="20" fillId="0" borderId="17" xfId="0" applyFont="1" applyBorder="1"/>
    <xf numFmtId="0" fontId="20" fillId="0" borderId="14" xfId="0" applyFont="1" applyFill="1" applyBorder="1" applyAlignment="1">
      <alignment horizontal="center"/>
    </xf>
    <xf numFmtId="0" fontId="20" fillId="0" borderId="42" xfId="0" applyFont="1" applyBorder="1"/>
    <xf numFmtId="0" fontId="16" fillId="0" borderId="14" xfId="3" applyFont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0" fillId="3" borderId="42" xfId="2" applyFont="1" applyBorder="1" applyAlignment="1">
      <alignment wrapText="1"/>
    </xf>
    <xf numFmtId="0" fontId="20" fillId="0" borderId="37" xfId="0" applyFont="1" applyBorder="1" applyAlignment="1">
      <alignment vertical="center"/>
    </xf>
    <xf numFmtId="0" fontId="20" fillId="0" borderId="12" xfId="0" applyFont="1" applyBorder="1" applyAlignment="1"/>
    <xf numFmtId="0" fontId="20" fillId="3" borderId="38" xfId="2" applyFont="1" applyBorder="1" applyAlignment="1">
      <alignment wrapText="1"/>
    </xf>
    <xf numFmtId="0" fontId="20" fillId="0" borderId="21" xfId="0" applyFont="1" applyBorder="1"/>
    <xf numFmtId="0" fontId="20" fillId="3" borderId="21" xfId="2" applyFont="1" applyBorder="1" applyAlignment="1">
      <alignment wrapText="1"/>
    </xf>
    <xf numFmtId="0" fontId="18" fillId="3" borderId="41" xfId="2" applyFont="1" applyBorder="1"/>
    <xf numFmtId="0" fontId="20" fillId="0" borderId="37" xfId="0" applyFont="1" applyBorder="1" applyAlignment="1">
      <alignment horizontal="center"/>
    </xf>
    <xf numFmtId="4" fontId="20" fillId="0" borderId="0" xfId="0" applyNumberFormat="1" applyFont="1" applyAlignment="1">
      <alignment vertical="center"/>
    </xf>
    <xf numFmtId="0" fontId="20" fillId="0" borderId="51" xfId="0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0" xfId="0" applyBorder="1"/>
    <xf numFmtId="0" fontId="18" fillId="0" borderId="4" xfId="0" applyFont="1" applyBorder="1" applyAlignment="1"/>
    <xf numFmtId="0" fontId="18" fillId="0" borderId="20" xfId="0" applyFont="1" applyBorder="1" applyAlignment="1"/>
    <xf numFmtId="0" fontId="20" fillId="3" borderId="15" xfId="2" applyFont="1" applyBorder="1" applyAlignment="1">
      <alignment wrapText="1"/>
    </xf>
    <xf numFmtId="0" fontId="20" fillId="0" borderId="0" xfId="0" applyFont="1" applyBorder="1"/>
    <xf numFmtId="0" fontId="18" fillId="0" borderId="0" xfId="2" applyFont="1" applyFill="1" applyBorder="1" applyAlignment="1">
      <alignment horizontal="center"/>
    </xf>
    <xf numFmtId="4" fontId="18" fillId="0" borderId="0" xfId="2" applyNumberFormat="1" applyFont="1" applyFill="1" applyBorder="1" applyAlignment="1">
      <alignment horizontal="right"/>
    </xf>
    <xf numFmtId="0" fontId="18" fillId="0" borderId="0" xfId="2" applyFont="1" applyFill="1" applyBorder="1"/>
    <xf numFmtId="0" fontId="18" fillId="3" borderId="41" xfId="2" applyFont="1" applyBorder="1" applyAlignment="1">
      <alignment vertical="center"/>
    </xf>
    <xf numFmtId="0" fontId="18" fillId="3" borderId="17" xfId="2" applyFont="1" applyBorder="1" applyAlignment="1">
      <alignment vertical="center"/>
    </xf>
    <xf numFmtId="0" fontId="18" fillId="3" borderId="43" xfId="2" applyFont="1" applyBorder="1" applyAlignment="1">
      <alignment vertical="center"/>
    </xf>
    <xf numFmtId="0" fontId="20" fillId="0" borderId="24" xfId="0" applyFont="1" applyBorder="1" applyAlignment="1">
      <alignment horizontal="center"/>
    </xf>
    <xf numFmtId="0" fontId="20" fillId="0" borderId="57" xfId="0" applyFont="1" applyBorder="1"/>
    <xf numFmtId="0" fontId="20" fillId="0" borderId="58" xfId="0" applyFont="1" applyBorder="1"/>
    <xf numFmtId="0" fontId="20" fillId="0" borderId="59" xfId="0" applyFont="1" applyBorder="1"/>
    <xf numFmtId="0" fontId="20" fillId="0" borderId="60" xfId="0" applyFont="1" applyBorder="1"/>
    <xf numFmtId="0" fontId="20" fillId="0" borderId="62" xfId="0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59" xfId="0" applyFont="1" applyBorder="1" applyAlignment="1"/>
    <xf numFmtId="0" fontId="20" fillId="0" borderId="68" xfId="0" applyFont="1" applyBorder="1"/>
    <xf numFmtId="0" fontId="20" fillId="0" borderId="69" xfId="0" applyFont="1" applyBorder="1"/>
    <xf numFmtId="0" fontId="20" fillId="0" borderId="70" xfId="0" applyFont="1" applyBorder="1"/>
    <xf numFmtId="0" fontId="20" fillId="0" borderId="71" xfId="0" applyFont="1" applyBorder="1"/>
    <xf numFmtId="0" fontId="20" fillId="0" borderId="72" xfId="0" applyFont="1" applyBorder="1"/>
    <xf numFmtId="0" fontId="20" fillId="0" borderId="73" xfId="0" applyFont="1" applyBorder="1"/>
    <xf numFmtId="0" fontId="20" fillId="0" borderId="40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41" xfId="0" applyFont="1" applyBorder="1"/>
    <xf numFmtId="0" fontId="20" fillId="5" borderId="14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20" fillId="5" borderId="7" xfId="0" applyFont="1" applyFill="1" applyBorder="1" applyAlignment="1">
      <alignment horizontal="right" vertical="center"/>
    </xf>
    <xf numFmtId="0" fontId="20" fillId="5" borderId="14" xfId="0" applyFont="1" applyFill="1" applyBorder="1"/>
    <xf numFmtId="0" fontId="20" fillId="5" borderId="1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0" fillId="5" borderId="8" xfId="0" applyFont="1" applyFill="1" applyBorder="1" applyAlignment="1">
      <alignment horizontal="right" vertical="center"/>
    </xf>
    <xf numFmtId="0" fontId="20" fillId="5" borderId="6" xfId="0" applyFont="1" applyFill="1" applyBorder="1" applyAlignment="1">
      <alignment horizontal="right" vertical="center" wrapText="1"/>
    </xf>
    <xf numFmtId="0" fontId="20" fillId="5" borderId="7" xfId="0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/>
    </xf>
    <xf numFmtId="0" fontId="20" fillId="5" borderId="75" xfId="0" applyFont="1" applyFill="1" applyBorder="1" applyAlignment="1">
      <alignment horizontal="right" vertical="center"/>
    </xf>
    <xf numFmtId="0" fontId="20" fillId="0" borderId="17" xfId="0" applyFont="1" applyBorder="1" applyAlignment="1">
      <alignment horizontal="right" vertical="top"/>
    </xf>
    <xf numFmtId="0" fontId="20" fillId="5" borderId="2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20" fillId="5" borderId="53" xfId="0" applyFont="1" applyFill="1" applyBorder="1" applyAlignment="1">
      <alignment horizontal="left"/>
    </xf>
    <xf numFmtId="0" fontId="20" fillId="5" borderId="55" xfId="0" applyFont="1" applyFill="1" applyBorder="1" applyAlignment="1">
      <alignment horizontal="left"/>
    </xf>
    <xf numFmtId="0" fontId="20" fillId="5" borderId="39" xfId="0" applyFont="1" applyFill="1" applyBorder="1" applyAlignment="1">
      <alignment horizontal="left"/>
    </xf>
    <xf numFmtId="0" fontId="20" fillId="5" borderId="16" xfId="0" applyFont="1" applyFill="1" applyBorder="1" applyAlignment="1">
      <alignment horizontal="left"/>
    </xf>
    <xf numFmtId="0" fontId="20" fillId="5" borderId="18" xfId="0" applyFont="1" applyFill="1" applyBorder="1" applyAlignment="1">
      <alignment horizontal="left"/>
    </xf>
    <xf numFmtId="0" fontId="20" fillId="5" borderId="49" xfId="0" applyFont="1" applyFill="1" applyBorder="1" applyAlignment="1">
      <alignment horizontal="center"/>
    </xf>
    <xf numFmtId="0" fontId="20" fillId="5" borderId="51" xfId="0" applyFont="1" applyFill="1" applyBorder="1" applyAlignment="1">
      <alignment horizontal="center"/>
    </xf>
    <xf numFmtId="0" fontId="20" fillId="0" borderId="13" xfId="0" applyFont="1" applyBorder="1" applyAlignment="1"/>
    <xf numFmtId="0" fontId="20" fillId="5" borderId="0" xfId="0" applyFont="1" applyFill="1" applyBorder="1" applyAlignment="1">
      <alignment horizontal="center"/>
    </xf>
    <xf numFmtId="0" fontId="20" fillId="0" borderId="15" xfId="0" applyFont="1" applyBorder="1" applyAlignment="1">
      <alignment horizontal="right" vertical="top"/>
    </xf>
    <xf numFmtId="0" fontId="20" fillId="5" borderId="21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0" borderId="50" xfId="0" applyFont="1" applyBorder="1"/>
    <xf numFmtId="0" fontId="20" fillId="5" borderId="1" xfId="0" applyFont="1" applyFill="1" applyBorder="1" applyAlignment="1">
      <alignment horizontal="center"/>
    </xf>
    <xf numFmtId="0" fontId="20" fillId="0" borderId="77" xfId="0" applyFont="1" applyBorder="1"/>
    <xf numFmtId="0" fontId="20" fillId="0" borderId="76" xfId="0" applyFont="1" applyBorder="1"/>
    <xf numFmtId="0" fontId="20" fillId="5" borderId="3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19" xfId="0" applyFont="1" applyFill="1" applyBorder="1" applyAlignment="1"/>
    <xf numFmtId="0" fontId="20" fillId="5" borderId="10" xfId="0" applyFont="1" applyFill="1" applyBorder="1" applyAlignment="1">
      <alignment horizontal="center"/>
    </xf>
    <xf numFmtId="0" fontId="16" fillId="6" borderId="41" xfId="3" applyFont="1" applyFill="1" applyBorder="1" applyAlignment="1">
      <alignment vertical="center"/>
    </xf>
    <xf numFmtId="0" fontId="16" fillId="6" borderId="8" xfId="3" applyFont="1" applyFill="1" applyBorder="1" applyAlignment="1">
      <alignment vertical="center"/>
    </xf>
    <xf numFmtId="0" fontId="16" fillId="6" borderId="3" xfId="3" applyFont="1" applyFill="1" applyBorder="1" applyAlignment="1">
      <alignment vertical="center"/>
    </xf>
    <xf numFmtId="0" fontId="16" fillId="8" borderId="43" xfId="3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75" xfId="0" applyFont="1" applyBorder="1"/>
    <xf numFmtId="0" fontId="20" fillId="0" borderId="15" xfId="0" applyFont="1" applyBorder="1"/>
    <xf numFmtId="4" fontId="20" fillId="5" borderId="45" xfId="0" applyNumberFormat="1" applyFont="1" applyFill="1" applyBorder="1" applyAlignment="1">
      <alignment horizontal="right"/>
    </xf>
    <xf numFmtId="0" fontId="20" fillId="0" borderId="4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right" vertical="center"/>
    </xf>
    <xf numFmtId="0" fontId="20" fillId="5" borderId="10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/>
    </xf>
    <xf numFmtId="0" fontId="20" fillId="0" borderId="0" xfId="0" applyFont="1" applyFill="1"/>
    <xf numFmtId="0" fontId="0" fillId="0" borderId="0" xfId="0" applyBorder="1"/>
    <xf numFmtId="0" fontId="20" fillId="0" borderId="4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20" fillId="5" borderId="30" xfId="0" applyNumberFormat="1" applyFont="1" applyFill="1" applyBorder="1" applyAlignment="1">
      <alignment horizontal="right"/>
    </xf>
    <xf numFmtId="0" fontId="20" fillId="5" borderId="9" xfId="0" applyFont="1" applyFill="1" applyBorder="1" applyAlignment="1">
      <alignment horizontal="left"/>
    </xf>
    <xf numFmtId="0" fontId="20" fillId="5" borderId="40" xfId="0" applyFont="1" applyFill="1" applyBorder="1" applyAlignment="1">
      <alignment horizontal="left"/>
    </xf>
    <xf numFmtId="0" fontId="18" fillId="3" borderId="37" xfId="2" applyFont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/>
    </xf>
    <xf numFmtId="4" fontId="20" fillId="5" borderId="16" xfId="0" applyNumberFormat="1" applyFont="1" applyFill="1" applyBorder="1" applyAlignment="1">
      <alignment horizontal="right"/>
    </xf>
    <xf numFmtId="4" fontId="18" fillId="0" borderId="43" xfId="0" applyNumberFormat="1" applyFont="1" applyBorder="1"/>
    <xf numFmtId="0" fontId="20" fillId="0" borderId="4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/>
    <xf numFmtId="4" fontId="0" fillId="0" borderId="0" xfId="0" applyNumberFormat="1"/>
    <xf numFmtId="2" fontId="5" fillId="0" borderId="0" xfId="0" applyNumberFormat="1" applyFont="1"/>
    <xf numFmtId="2" fontId="0" fillId="0" borderId="0" xfId="0" applyNumberFormat="1"/>
    <xf numFmtId="2" fontId="5" fillId="0" borderId="0" xfId="0" applyNumberFormat="1" applyFont="1" applyBorder="1"/>
    <xf numFmtId="0" fontId="24" fillId="5" borderId="0" xfId="0" applyFont="1" applyFill="1" applyAlignment="1">
      <alignment vertical="top" wrapText="1"/>
    </xf>
    <xf numFmtId="0" fontId="24" fillId="5" borderId="0" xfId="0" applyFont="1" applyFill="1" applyAlignment="1">
      <alignment vertical="center"/>
    </xf>
    <xf numFmtId="4" fontId="18" fillId="5" borderId="1" xfId="0" applyNumberFormat="1" applyFont="1" applyFill="1" applyBorder="1" applyAlignment="1"/>
    <xf numFmtId="4" fontId="20" fillId="5" borderId="1" xfId="0" applyNumberFormat="1" applyFont="1" applyFill="1" applyBorder="1" applyAlignment="1"/>
    <xf numFmtId="4" fontId="20" fillId="5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/>
    <xf numFmtId="4" fontId="16" fillId="5" borderId="1" xfId="0" applyNumberFormat="1" applyFont="1" applyFill="1" applyBorder="1" applyAlignment="1"/>
    <xf numFmtId="4" fontId="20" fillId="0" borderId="1" xfId="0" applyNumberFormat="1" applyFont="1" applyBorder="1" applyAlignment="1"/>
    <xf numFmtId="4" fontId="20" fillId="5" borderId="9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/>
    <xf numFmtId="4" fontId="18" fillId="3" borderId="43" xfId="2" applyNumberFormat="1" applyFont="1" applyBorder="1" applyAlignment="1"/>
    <xf numFmtId="4" fontId="5" fillId="8" borderId="43" xfId="0" applyNumberFormat="1" applyFont="1" applyFill="1" applyBorder="1" applyAlignment="1">
      <alignment vertical="center"/>
    </xf>
    <xf numFmtId="4" fontId="18" fillId="5" borderId="2" xfId="0" applyNumberFormat="1" applyFont="1" applyFill="1" applyBorder="1" applyAlignment="1"/>
    <xf numFmtId="4" fontId="20" fillId="5" borderId="14" xfId="0" applyNumberFormat="1" applyFont="1" applyFill="1" applyBorder="1" applyAlignment="1"/>
    <xf numFmtId="4" fontId="20" fillId="5" borderId="10" xfId="0" applyNumberFormat="1" applyFont="1" applyFill="1" applyBorder="1" applyAlignment="1"/>
    <xf numFmtId="4" fontId="20" fillId="0" borderId="2" xfId="0" applyNumberFormat="1" applyFont="1" applyFill="1" applyBorder="1" applyAlignment="1"/>
    <xf numFmtId="4" fontId="18" fillId="0" borderId="43" xfId="0" applyNumberFormat="1" applyFont="1" applyBorder="1" applyAlignment="1"/>
    <xf numFmtId="4" fontId="18" fillId="0" borderId="43" xfId="0" applyNumberFormat="1" applyFont="1" applyFill="1" applyBorder="1" applyAlignment="1"/>
    <xf numFmtId="4" fontId="20" fillId="5" borderId="2" xfId="0" applyNumberFormat="1" applyFont="1" applyFill="1" applyBorder="1" applyAlignment="1"/>
    <xf numFmtId="4" fontId="18" fillId="5" borderId="43" xfId="0" applyNumberFormat="1" applyFont="1" applyFill="1" applyBorder="1" applyAlignment="1"/>
    <xf numFmtId="4" fontId="20" fillId="5" borderId="83" xfId="0" applyNumberFormat="1" applyFont="1" applyFill="1" applyBorder="1" applyAlignment="1"/>
    <xf numFmtId="4" fontId="18" fillId="0" borderId="43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/>
    <xf numFmtId="4" fontId="20" fillId="0" borderId="83" xfId="0" applyNumberFormat="1" applyFont="1" applyFill="1" applyBorder="1" applyAlignment="1"/>
    <xf numFmtId="4" fontId="18" fillId="0" borderId="84" xfId="0" applyNumberFormat="1" applyFont="1" applyBorder="1"/>
    <xf numFmtId="4" fontId="20" fillId="0" borderId="84" xfId="0" applyNumberFormat="1" applyFont="1" applyBorder="1"/>
    <xf numFmtId="4" fontId="18" fillId="5" borderId="84" xfId="0" applyNumberFormat="1" applyFont="1" applyFill="1" applyBorder="1" applyAlignment="1"/>
    <xf numFmtId="4" fontId="16" fillId="5" borderId="84" xfId="0" applyNumberFormat="1" applyFont="1" applyFill="1" applyBorder="1" applyAlignment="1"/>
    <xf numFmtId="4" fontId="20" fillId="5" borderId="84" xfId="0" applyNumberFormat="1" applyFont="1" applyFill="1" applyBorder="1" applyAlignment="1"/>
    <xf numFmtId="4" fontId="5" fillId="8" borderId="27" xfId="0" applyNumberFormat="1" applyFont="1" applyFill="1" applyBorder="1" applyAlignment="1">
      <alignment vertical="center"/>
    </xf>
    <xf numFmtId="4" fontId="20" fillId="5" borderId="85" xfId="0" applyNumberFormat="1" applyFont="1" applyFill="1" applyBorder="1" applyAlignment="1"/>
    <xf numFmtId="4" fontId="20" fillId="5" borderId="86" xfId="0" applyNumberFormat="1" applyFont="1" applyFill="1" applyBorder="1" applyAlignment="1"/>
    <xf numFmtId="4" fontId="20" fillId="0" borderId="85" xfId="0" applyNumberFormat="1" applyFont="1" applyBorder="1"/>
    <xf numFmtId="4" fontId="20" fillId="0" borderId="86" xfId="0" applyNumberFormat="1" applyFont="1" applyBorder="1"/>
    <xf numFmtId="4" fontId="16" fillId="5" borderId="85" xfId="0" applyNumberFormat="1" applyFont="1" applyFill="1" applyBorder="1" applyAlignment="1"/>
    <xf numFmtId="4" fontId="23" fillId="5" borderId="43" xfId="0" applyNumberFormat="1" applyFont="1" applyFill="1" applyBorder="1" applyAlignment="1"/>
    <xf numFmtId="4" fontId="20" fillId="5" borderId="27" xfId="0" applyNumberFormat="1" applyFont="1" applyFill="1" applyBorder="1" applyAlignment="1"/>
    <xf numFmtId="4" fontId="18" fillId="4" borderId="43" xfId="0" applyNumberFormat="1" applyFont="1" applyFill="1" applyBorder="1"/>
    <xf numFmtId="4" fontId="20" fillId="0" borderId="84" xfId="0" applyNumberFormat="1" applyFont="1" applyFill="1" applyBorder="1" applyAlignment="1"/>
    <xf numFmtId="4" fontId="20" fillId="5" borderId="84" xfId="0" applyNumberFormat="1" applyFont="1" applyFill="1" applyBorder="1" applyAlignment="1">
      <alignment horizontal="right"/>
    </xf>
    <xf numFmtId="4" fontId="18" fillId="5" borderId="28" xfId="0" applyNumberFormat="1" applyFont="1" applyFill="1" applyBorder="1" applyAlignment="1"/>
    <xf numFmtId="4" fontId="20" fillId="0" borderId="86" xfId="0" applyNumberFormat="1" applyFont="1" applyFill="1" applyBorder="1" applyAlignment="1"/>
    <xf numFmtId="4" fontId="16" fillId="5" borderId="86" xfId="0" applyNumberFormat="1" applyFont="1" applyFill="1" applyBorder="1" applyAlignment="1"/>
    <xf numFmtId="4" fontId="18" fillId="5" borderId="43" xfId="0" applyNumberFormat="1" applyFont="1" applyFill="1" applyBorder="1" applyAlignment="1">
      <alignment vertical="center"/>
    </xf>
    <xf numFmtId="4" fontId="18" fillId="4" borderId="43" xfId="2" applyNumberFormat="1" applyFont="1" applyFill="1" applyBorder="1" applyAlignment="1">
      <alignment vertical="center"/>
    </xf>
    <xf numFmtId="4" fontId="18" fillId="3" borderId="43" xfId="2" applyNumberFormat="1" applyFont="1" applyBorder="1" applyAlignment="1">
      <alignment vertical="center"/>
    </xf>
    <xf numFmtId="0" fontId="18" fillId="4" borderId="8" xfId="2" applyFont="1" applyFill="1" applyBorder="1" applyAlignment="1">
      <alignment horizontal="center" vertical="center"/>
    </xf>
    <xf numFmtId="0" fontId="20" fillId="4" borderId="15" xfId="1" applyFont="1" applyFill="1" applyBorder="1" applyAlignment="1">
      <alignment vertical="center" wrapText="1"/>
    </xf>
    <xf numFmtId="0" fontId="20" fillId="4" borderId="11" xfId="1" applyFont="1" applyFill="1" applyBorder="1" applyAlignment="1">
      <alignment vertical="center" wrapText="1"/>
    </xf>
    <xf numFmtId="0" fontId="20" fillId="8" borderId="7" xfId="0" applyFont="1" applyFill="1" applyBorder="1" applyAlignment="1">
      <alignment horizontal="right" vertical="center"/>
    </xf>
    <xf numFmtId="0" fontId="20" fillId="8" borderId="1" xfId="0" applyFont="1" applyFill="1" applyBorder="1"/>
    <xf numFmtId="4" fontId="5" fillId="8" borderId="2" xfId="0" applyNumberFormat="1" applyFont="1" applyFill="1" applyBorder="1" applyAlignment="1">
      <alignment vertical="center"/>
    </xf>
    <xf numFmtId="4" fontId="5" fillId="0" borderId="0" xfId="0" applyNumberFormat="1" applyFont="1" applyFill="1"/>
    <xf numFmtId="4" fontId="5" fillId="0" borderId="0" xfId="0" applyNumberFormat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/>
    <xf numFmtId="4" fontId="9" fillId="0" borderId="0" xfId="0" applyNumberFormat="1" applyFont="1" applyAlignment="1">
      <alignment vertical="center" wrapText="1"/>
    </xf>
    <xf numFmtId="4" fontId="20" fillId="4" borderId="4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/>
    <xf numFmtId="4" fontId="18" fillId="4" borderId="43" xfId="2" applyNumberFormat="1" applyFont="1" applyFill="1" applyBorder="1" applyAlignment="1"/>
    <xf numFmtId="4" fontId="16" fillId="0" borderId="85" xfId="0" applyNumberFormat="1" applyFont="1" applyFill="1" applyBorder="1"/>
    <xf numFmtId="4" fontId="16" fillId="0" borderId="86" xfId="0" applyNumberFormat="1" applyFont="1" applyFill="1" applyBorder="1"/>
    <xf numFmtId="4" fontId="21" fillId="0" borderId="43" xfId="0" applyNumberFormat="1" applyFont="1" applyFill="1" applyBorder="1"/>
    <xf numFmtId="4" fontId="16" fillId="0" borderId="27" xfId="0" applyNumberFormat="1" applyFont="1" applyFill="1" applyBorder="1"/>
    <xf numFmtId="4" fontId="16" fillId="0" borderId="84" xfId="0" applyNumberFormat="1" applyFont="1" applyFill="1" applyBorder="1"/>
    <xf numFmtId="4" fontId="21" fillId="0" borderId="43" xfId="0" applyNumberFormat="1" applyFont="1" applyFill="1" applyBorder="1" applyAlignment="1">
      <alignment horizontal="right"/>
    </xf>
    <xf numFmtId="4" fontId="21" fillId="4" borderId="43" xfId="0" applyNumberFormat="1" applyFont="1" applyFill="1" applyBorder="1"/>
    <xf numFmtId="4" fontId="20" fillId="4" borderId="82" xfId="0" applyNumberFormat="1" applyFont="1" applyFill="1" applyBorder="1" applyAlignment="1">
      <alignment horizontal="center" vertical="center"/>
    </xf>
    <xf numFmtId="4" fontId="5" fillId="8" borderId="86" xfId="0" applyNumberFormat="1" applyFont="1" applyFill="1" applyBorder="1"/>
    <xf numFmtId="4" fontId="20" fillId="4" borderId="26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/>
    <xf numFmtId="4" fontId="20" fillId="0" borderId="85" xfId="0" applyNumberFormat="1" applyFont="1" applyFill="1" applyBorder="1"/>
    <xf numFmtId="4" fontId="20" fillId="0" borderId="84" xfId="0" applyNumberFormat="1" applyFont="1" applyFill="1" applyBorder="1"/>
    <xf numFmtId="4" fontId="20" fillId="0" borderId="86" xfId="0" applyNumberFormat="1" applyFont="1" applyFill="1" applyBorder="1"/>
    <xf numFmtId="4" fontId="5" fillId="8" borderId="43" xfId="0" applyNumberFormat="1" applyFont="1" applyFill="1" applyBorder="1"/>
    <xf numFmtId="4" fontId="16" fillId="6" borderId="43" xfId="3" applyNumberFormat="1" applyFont="1" applyFill="1" applyBorder="1" applyAlignment="1">
      <alignment horizontal="center"/>
    </xf>
    <xf numFmtId="4" fontId="16" fillId="6" borderId="43" xfId="3" applyNumberFormat="1" applyFont="1" applyFill="1" applyBorder="1" applyAlignment="1"/>
    <xf numFmtId="4" fontId="20" fillId="0" borderId="27" xfId="0" applyNumberFormat="1" applyFont="1" applyBorder="1"/>
    <xf numFmtId="0" fontId="0" fillId="0" borderId="0" xfId="0" applyAlignment="1"/>
    <xf numFmtId="4" fontId="20" fillId="0" borderId="14" xfId="0" applyNumberFormat="1" applyFont="1" applyFill="1" applyBorder="1" applyAlignment="1"/>
    <xf numFmtId="4" fontId="20" fillId="5" borderId="87" xfId="0" applyNumberFormat="1" applyFont="1" applyFill="1" applyBorder="1" applyAlignment="1"/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/>
    <xf numFmtId="0" fontId="19" fillId="0" borderId="0" xfId="0" applyFont="1" applyFill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right"/>
    </xf>
    <xf numFmtId="4" fontId="18" fillId="0" borderId="55" xfId="0" applyNumberFormat="1" applyFont="1" applyFill="1" applyBorder="1" applyAlignment="1">
      <alignment horizontal="right"/>
    </xf>
    <xf numFmtId="4" fontId="20" fillId="0" borderId="29" xfId="0" applyNumberFormat="1" applyFont="1" applyFill="1" applyBorder="1" applyAlignment="1">
      <alignment horizontal="right"/>
    </xf>
    <xf numFmtId="4" fontId="20" fillId="0" borderId="34" xfId="0" applyNumberFormat="1" applyFont="1" applyFill="1" applyBorder="1" applyAlignment="1">
      <alignment horizontal="right"/>
    </xf>
    <xf numFmtId="4" fontId="18" fillId="0" borderId="21" xfId="0" applyNumberFormat="1" applyFont="1" applyBorder="1" applyAlignment="1">
      <alignment horizontal="right"/>
    </xf>
    <xf numFmtId="4" fontId="18" fillId="0" borderId="4" xfId="0" applyNumberFormat="1" applyFont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4" fontId="20" fillId="5" borderId="22" xfId="0" applyNumberFormat="1" applyFont="1" applyFill="1" applyBorder="1" applyAlignment="1">
      <alignment horizontal="right"/>
    </xf>
    <xf numFmtId="4" fontId="20" fillId="5" borderId="23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5" borderId="15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left" vertical="top" wrapText="1"/>
    </xf>
    <xf numFmtId="0" fontId="16" fillId="5" borderId="29" xfId="0" applyFont="1" applyFill="1" applyBorder="1" applyAlignment="1">
      <alignment horizontal="left" vertical="top" wrapText="1"/>
    </xf>
    <xf numFmtId="0" fontId="16" fillId="5" borderId="76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5" borderId="41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165" fontId="16" fillId="5" borderId="29" xfId="0" applyNumberFormat="1" applyFont="1" applyFill="1" applyBorder="1" applyAlignment="1">
      <alignment horizontal="right" vertical="top"/>
    </xf>
    <xf numFmtId="165" fontId="16" fillId="5" borderId="33" xfId="0" applyNumberFormat="1" applyFont="1" applyFill="1" applyBorder="1" applyAlignment="1">
      <alignment horizontal="right" vertical="top"/>
    </xf>
    <xf numFmtId="164" fontId="16" fillId="5" borderId="1" xfId="0" applyNumberFormat="1" applyFont="1" applyFill="1" applyBorder="1" applyAlignment="1">
      <alignment horizontal="right" vertical="center"/>
    </xf>
    <xf numFmtId="0" fontId="16" fillId="5" borderId="79" xfId="0" applyFont="1" applyFill="1" applyBorder="1" applyAlignment="1">
      <alignment horizontal="right" vertical="center"/>
    </xf>
    <xf numFmtId="164" fontId="16" fillId="5" borderId="14" xfId="0" applyNumberFormat="1" applyFont="1" applyFill="1" applyBorder="1" applyAlignment="1">
      <alignment horizontal="right" vertical="center"/>
    </xf>
    <xf numFmtId="0" fontId="16" fillId="5" borderId="80" xfId="0" applyFont="1" applyFill="1" applyBorder="1" applyAlignment="1">
      <alignment horizontal="right" vertical="center"/>
    </xf>
    <xf numFmtId="165" fontId="16" fillId="5" borderId="22" xfId="0" applyNumberFormat="1" applyFont="1" applyFill="1" applyBorder="1" applyAlignment="1">
      <alignment horizontal="right" vertical="top"/>
    </xf>
    <xf numFmtId="165" fontId="16" fillId="5" borderId="25" xfId="0" applyNumberFormat="1" applyFont="1" applyFill="1" applyBorder="1" applyAlignment="1">
      <alignment horizontal="right" vertical="top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16" fillId="5" borderId="22" xfId="0" applyFont="1" applyFill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8" fillId="5" borderId="21" xfId="0" applyNumberFormat="1" applyFont="1" applyFill="1" applyBorder="1" applyAlignment="1">
      <alignment horizontal="right"/>
    </xf>
    <xf numFmtId="4" fontId="18" fillId="5" borderId="4" xfId="0" applyNumberFormat="1" applyFont="1" applyFill="1" applyBorder="1" applyAlignment="1">
      <alignment horizontal="right"/>
    </xf>
    <xf numFmtId="4" fontId="2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/>
    </xf>
    <xf numFmtId="0" fontId="18" fillId="7" borderId="3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right"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4" fontId="20" fillId="5" borderId="30" xfId="0" applyNumberFormat="1" applyFont="1" applyFill="1" applyBorder="1" applyAlignment="1">
      <alignment horizontal="right"/>
    </xf>
    <xf numFmtId="4" fontId="20" fillId="5" borderId="31" xfId="0" applyNumberFormat="1" applyFont="1" applyFill="1" applyBorder="1" applyAlignment="1">
      <alignment horizontal="right"/>
    </xf>
    <xf numFmtId="4" fontId="20" fillId="5" borderId="21" xfId="0" applyNumberFormat="1" applyFont="1" applyFill="1" applyBorder="1" applyAlignment="1">
      <alignment horizontal="right"/>
    </xf>
    <xf numFmtId="4" fontId="20" fillId="5" borderId="4" xfId="0" applyNumberFormat="1" applyFon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4" fontId="20" fillId="5" borderId="29" xfId="0" applyNumberFormat="1" applyFont="1" applyFill="1" applyBorder="1" applyAlignment="1">
      <alignment horizontal="right"/>
    </xf>
    <xf numFmtId="4" fontId="20" fillId="5" borderId="34" xfId="0" applyNumberFormat="1" applyFont="1" applyFill="1" applyBorder="1" applyAlignment="1">
      <alignment horizontal="right"/>
    </xf>
    <xf numFmtId="0" fontId="20" fillId="0" borderId="4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4" fontId="16" fillId="5" borderId="22" xfId="0" applyNumberFormat="1" applyFont="1" applyFill="1" applyBorder="1" applyAlignment="1">
      <alignment horizontal="right"/>
    </xf>
    <xf numFmtId="4" fontId="16" fillId="5" borderId="23" xfId="0" applyNumberFormat="1" applyFont="1" applyFill="1" applyBorder="1" applyAlignment="1">
      <alignment horizontal="right"/>
    </xf>
    <xf numFmtId="0" fontId="20" fillId="3" borderId="29" xfId="2" applyFont="1" applyBorder="1" applyAlignment="1">
      <alignment horizontal="center" vertical="center"/>
    </xf>
    <xf numFmtId="0" fontId="20" fillId="3" borderId="34" xfId="2" applyFont="1" applyBorder="1" applyAlignment="1">
      <alignment horizontal="center" vertical="center"/>
    </xf>
    <xf numFmtId="4" fontId="20" fillId="0" borderId="29" xfId="0" applyNumberFormat="1" applyFont="1" applyFill="1" applyBorder="1" applyAlignment="1"/>
    <xf numFmtId="4" fontId="20" fillId="0" borderId="34" xfId="0" applyNumberFormat="1" applyFont="1" applyFill="1" applyBorder="1" applyAlignment="1"/>
    <xf numFmtId="4" fontId="20" fillId="0" borderId="22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20" fillId="0" borderId="30" xfId="0" applyNumberFormat="1" applyFont="1" applyFill="1" applyBorder="1" applyAlignment="1"/>
    <xf numFmtId="4" fontId="20" fillId="0" borderId="31" xfId="0" applyNumberFormat="1" applyFont="1" applyFill="1" applyBorder="1" applyAlignment="1"/>
    <xf numFmtId="0" fontId="20" fillId="0" borderId="21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4" fontId="20" fillId="0" borderId="21" xfId="0" applyNumberFormat="1" applyFont="1" applyFill="1" applyBorder="1" applyAlignment="1">
      <alignment horizontal="right"/>
    </xf>
    <xf numFmtId="4" fontId="20" fillId="0" borderId="4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20" fillId="5" borderId="29" xfId="0" applyFont="1" applyFill="1" applyBorder="1" applyAlignment="1">
      <alignment horizontal="left"/>
    </xf>
    <xf numFmtId="0" fontId="20" fillId="5" borderId="34" xfId="0" applyFont="1" applyFill="1" applyBorder="1" applyAlignment="1">
      <alignment horizontal="left"/>
    </xf>
    <xf numFmtId="0" fontId="20" fillId="5" borderId="35" xfId="0" applyFont="1" applyFill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6" fillId="6" borderId="30" xfId="3" applyFont="1" applyFill="1" applyBorder="1" applyAlignment="1">
      <alignment horizontal="center"/>
    </xf>
    <xf numFmtId="0" fontId="16" fillId="6" borderId="31" xfId="3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 vertical="top" wrapText="1"/>
    </xf>
    <xf numFmtId="0" fontId="18" fillId="7" borderId="4" xfId="0" applyFont="1" applyFill="1" applyBorder="1" applyAlignment="1">
      <alignment horizontal="center" vertical="top" wrapText="1"/>
    </xf>
    <xf numFmtId="0" fontId="18" fillId="7" borderId="20" xfId="0" applyFont="1" applyFill="1" applyBorder="1" applyAlignment="1">
      <alignment horizontal="center" vertical="top" wrapText="1"/>
    </xf>
    <xf numFmtId="4" fontId="18" fillId="0" borderId="21" xfId="0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/>
    </xf>
    <xf numFmtId="0" fontId="21" fillId="6" borderId="30" xfId="3" applyFont="1" applyFill="1" applyBorder="1" applyAlignment="1">
      <alignment horizontal="center" wrapText="1"/>
    </xf>
    <xf numFmtId="0" fontId="21" fillId="6" borderId="31" xfId="3" applyFont="1" applyFill="1" applyBorder="1" applyAlignment="1">
      <alignment horizontal="center" wrapText="1"/>
    </xf>
    <xf numFmtId="0" fontId="21" fillId="6" borderId="32" xfId="3" applyFont="1" applyFill="1" applyBorder="1" applyAlignment="1">
      <alignment horizontal="center" wrapText="1"/>
    </xf>
    <xf numFmtId="0" fontId="20" fillId="3" borderId="35" xfId="2" applyFont="1" applyBorder="1" applyAlignment="1">
      <alignment horizontal="center" vertical="center"/>
    </xf>
    <xf numFmtId="4" fontId="18" fillId="4" borderId="30" xfId="2" applyNumberFormat="1" applyFont="1" applyFill="1" applyBorder="1" applyAlignment="1">
      <alignment horizontal="right"/>
    </xf>
    <xf numFmtId="4" fontId="18" fillId="4" borderId="31" xfId="2" applyNumberFormat="1" applyFont="1" applyFill="1" applyBorder="1" applyAlignment="1">
      <alignment horizontal="right"/>
    </xf>
    <xf numFmtId="0" fontId="20" fillId="5" borderId="30" xfId="0" applyFont="1" applyFill="1" applyBorder="1" applyAlignment="1">
      <alignment horizontal="left"/>
    </xf>
    <xf numFmtId="0" fontId="20" fillId="5" borderId="31" xfId="0" applyFont="1" applyFill="1" applyBorder="1" applyAlignment="1">
      <alignment horizontal="left"/>
    </xf>
    <xf numFmtId="0" fontId="20" fillId="5" borderId="22" xfId="0" applyFont="1" applyFill="1" applyBorder="1" applyAlignment="1">
      <alignment horizontal="left"/>
    </xf>
    <xf numFmtId="0" fontId="20" fillId="5" borderId="23" xfId="0" applyFont="1" applyFill="1" applyBorder="1" applyAlignment="1">
      <alignment horizontal="left"/>
    </xf>
    <xf numFmtId="0" fontId="20" fillId="5" borderId="24" xfId="0" applyFont="1" applyFill="1" applyBorder="1" applyAlignment="1">
      <alignment horizontal="left"/>
    </xf>
    <xf numFmtId="0" fontId="18" fillId="5" borderId="21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4" fontId="23" fillId="5" borderId="22" xfId="0" applyNumberFormat="1" applyFont="1" applyFill="1" applyBorder="1" applyAlignment="1">
      <alignment horizontal="right"/>
    </xf>
    <xf numFmtId="4" fontId="23" fillId="5" borderId="23" xfId="0" applyNumberFormat="1" applyFont="1" applyFill="1" applyBorder="1" applyAlignment="1">
      <alignment horizontal="right"/>
    </xf>
    <xf numFmtId="0" fontId="16" fillId="6" borderId="21" xfId="3" applyFont="1" applyFill="1" applyBorder="1" applyAlignment="1">
      <alignment horizontal="center"/>
    </xf>
    <xf numFmtId="0" fontId="16" fillId="6" borderId="4" xfId="3" applyFont="1" applyFill="1" applyBorder="1" applyAlignment="1">
      <alignment horizontal="center"/>
    </xf>
    <xf numFmtId="4" fontId="16" fillId="5" borderId="29" xfId="0" applyNumberFormat="1" applyFont="1" applyFill="1" applyBorder="1" applyAlignment="1">
      <alignment horizontal="right"/>
    </xf>
    <xf numFmtId="4" fontId="16" fillId="5" borderId="34" xfId="0" applyNumberFormat="1" applyFont="1" applyFill="1" applyBorder="1" applyAlignment="1">
      <alignment horizontal="right"/>
    </xf>
    <xf numFmtId="0" fontId="20" fillId="3" borderId="21" xfId="2" applyFont="1" applyBorder="1" applyAlignment="1">
      <alignment horizontal="center" vertical="center"/>
    </xf>
    <xf numFmtId="0" fontId="20" fillId="3" borderId="4" xfId="2" applyFont="1" applyBorder="1" applyAlignment="1">
      <alignment horizontal="center" vertical="center"/>
    </xf>
    <xf numFmtId="0" fontId="20" fillId="5" borderId="4" xfId="0" applyFont="1" applyFill="1" applyBorder="1" applyAlignment="1">
      <alignment horizontal="left"/>
    </xf>
    <xf numFmtId="0" fontId="20" fillId="5" borderId="20" xfId="0" applyFont="1" applyFill="1" applyBorder="1" applyAlignment="1">
      <alignment horizontal="left"/>
    </xf>
    <xf numFmtId="2" fontId="20" fillId="0" borderId="48" xfId="0" applyNumberFormat="1" applyFont="1" applyBorder="1" applyAlignment="1">
      <alignment horizontal="right"/>
    </xf>
    <xf numFmtId="2" fontId="20" fillId="0" borderId="46" xfId="0" applyNumberFormat="1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3" borderId="3" xfId="2" applyFont="1" applyBorder="1" applyAlignment="1">
      <alignment horizontal="center" vertical="center"/>
    </xf>
    <xf numFmtId="0" fontId="18" fillId="3" borderId="4" xfId="2" applyFont="1" applyBorder="1" applyAlignment="1">
      <alignment horizontal="center" vertical="center"/>
    </xf>
    <xf numFmtId="0" fontId="20" fillId="5" borderId="1" xfId="0" applyFont="1" applyFill="1" applyBorder="1" applyAlignment="1">
      <alignment horizontal="left" wrapText="1"/>
    </xf>
    <xf numFmtId="4" fontId="20" fillId="5" borderId="1" xfId="0" applyNumberFormat="1" applyFont="1" applyFill="1" applyBorder="1" applyAlignment="1">
      <alignment horizontal="right"/>
    </xf>
    <xf numFmtId="4" fontId="23" fillId="5" borderId="21" xfId="0" applyNumberFormat="1" applyFont="1" applyFill="1" applyBorder="1" applyAlignment="1">
      <alignment horizontal="right"/>
    </xf>
    <xf numFmtId="4" fontId="23" fillId="5" borderId="4" xfId="0" applyNumberFormat="1" applyFont="1" applyFill="1" applyBorder="1" applyAlignment="1">
      <alignment horizontal="right"/>
    </xf>
    <xf numFmtId="4" fontId="23" fillId="5" borderId="8" xfId="0" applyNumberFormat="1" applyFont="1" applyFill="1" applyBorder="1" applyAlignment="1">
      <alignment horizontal="right"/>
    </xf>
    <xf numFmtId="4" fontId="23" fillId="5" borderId="9" xfId="0" applyNumberFormat="1" applyFont="1" applyFill="1" applyBorder="1" applyAlignment="1">
      <alignment horizontal="right"/>
    </xf>
    <xf numFmtId="0" fontId="23" fillId="0" borderId="4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40" xfId="0" applyFont="1" applyFill="1" applyBorder="1" applyAlignment="1">
      <alignment horizontal="left"/>
    </xf>
    <xf numFmtId="4" fontId="20" fillId="5" borderId="49" xfId="0" applyNumberFormat="1" applyFont="1" applyFill="1" applyBorder="1" applyAlignment="1">
      <alignment horizontal="right"/>
    </xf>
    <xf numFmtId="4" fontId="20" fillId="5" borderId="9" xfId="0" applyNumberFormat="1" applyFont="1" applyFill="1" applyBorder="1" applyAlignment="1">
      <alignment horizontal="right"/>
    </xf>
    <xf numFmtId="0" fontId="25" fillId="5" borderId="48" xfId="0" applyFont="1" applyFill="1" applyBorder="1" applyAlignment="1">
      <alignment horizontal="left"/>
    </xf>
    <xf numFmtId="0" fontId="25" fillId="5" borderId="46" xfId="0" applyFont="1" applyFill="1" applyBorder="1" applyAlignment="1">
      <alignment horizontal="left"/>
    </xf>
    <xf numFmtId="0" fontId="25" fillId="5" borderId="47" xfId="0" applyFont="1" applyFill="1" applyBorder="1" applyAlignment="1">
      <alignment horizontal="left"/>
    </xf>
    <xf numFmtId="4" fontId="25" fillId="5" borderId="29" xfId="0" applyNumberFormat="1" applyFont="1" applyFill="1" applyBorder="1" applyAlignment="1">
      <alignment horizontal="right"/>
    </xf>
    <xf numFmtId="4" fontId="25" fillId="5" borderId="34" xfId="0" applyNumberFormat="1" applyFont="1" applyFill="1" applyBorder="1" applyAlignment="1">
      <alignment horizontal="right"/>
    </xf>
    <xf numFmtId="0" fontId="20" fillId="5" borderId="45" xfId="0" applyFont="1" applyFill="1" applyBorder="1" applyAlignment="1">
      <alignment horizontal="left"/>
    </xf>
    <xf numFmtId="0" fontId="20" fillId="5" borderId="16" xfId="0" applyFont="1" applyFill="1" applyBorder="1" applyAlignment="1">
      <alignment horizontal="left"/>
    </xf>
    <xf numFmtId="0" fontId="20" fillId="5" borderId="18" xfId="0" applyFont="1" applyFill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3" borderId="5" xfId="2" applyFont="1" applyBorder="1" applyAlignment="1">
      <alignment horizontal="center" vertical="center"/>
    </xf>
    <xf numFmtId="0" fontId="20" fillId="5" borderId="32" xfId="0" applyFont="1" applyFill="1" applyBorder="1" applyAlignment="1">
      <alignment horizontal="left"/>
    </xf>
    <xf numFmtId="4" fontId="18" fillId="4" borderId="21" xfId="2" applyNumberFormat="1" applyFont="1" applyFill="1" applyBorder="1" applyAlignment="1">
      <alignment horizontal="right" vertical="center"/>
    </xf>
    <xf numFmtId="4" fontId="18" fillId="4" borderId="4" xfId="2" applyNumberFormat="1" applyFont="1" applyFill="1" applyBorder="1" applyAlignment="1">
      <alignment horizontal="right" vertical="center"/>
    </xf>
    <xf numFmtId="0" fontId="20" fillId="5" borderId="21" xfId="0" applyFont="1" applyFill="1" applyBorder="1" applyAlignment="1">
      <alignment horizontal="left"/>
    </xf>
    <xf numFmtId="0" fontId="21" fillId="6" borderId="30" xfId="3" applyFont="1" applyFill="1" applyBorder="1" applyAlignment="1">
      <alignment horizontal="center" vertical="top" wrapText="1"/>
    </xf>
    <xf numFmtId="0" fontId="21" fillId="6" borderId="31" xfId="3" applyFont="1" applyFill="1" applyBorder="1" applyAlignment="1">
      <alignment horizontal="center" vertical="top" wrapText="1"/>
    </xf>
    <xf numFmtId="0" fontId="21" fillId="6" borderId="32" xfId="3" applyFont="1" applyFill="1" applyBorder="1" applyAlignment="1">
      <alignment horizontal="center" vertical="top" wrapText="1"/>
    </xf>
    <xf numFmtId="0" fontId="20" fillId="5" borderId="49" xfId="0" applyFont="1" applyFill="1" applyBorder="1" applyAlignment="1">
      <alignment horizontal="left"/>
    </xf>
    <xf numFmtId="0" fontId="18" fillId="0" borderId="4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5" borderId="2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3" borderId="30" xfId="2" applyFont="1" applyBorder="1" applyAlignment="1">
      <alignment horizontal="center"/>
    </xf>
    <xf numFmtId="0" fontId="18" fillId="3" borderId="31" xfId="2" applyFont="1" applyBorder="1" applyAlignment="1">
      <alignment horizontal="center"/>
    </xf>
    <xf numFmtId="0" fontId="18" fillId="3" borderId="32" xfId="2" applyFont="1" applyBorder="1" applyAlignment="1">
      <alignment horizontal="center"/>
    </xf>
    <xf numFmtId="0" fontId="21" fillId="6" borderId="21" xfId="3" applyFont="1" applyFill="1" applyBorder="1" applyAlignment="1">
      <alignment horizontal="center" vertical="center"/>
    </xf>
    <xf numFmtId="0" fontId="21" fillId="6" borderId="4" xfId="3" applyFont="1" applyFill="1" applyBorder="1" applyAlignment="1">
      <alignment horizontal="center" vertical="center"/>
    </xf>
    <xf numFmtId="0" fontId="21" fillId="6" borderId="20" xfId="3" applyFont="1" applyFill="1" applyBorder="1" applyAlignment="1">
      <alignment horizontal="center" vertical="center"/>
    </xf>
    <xf numFmtId="0" fontId="20" fillId="3" borderId="20" xfId="2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18" fillId="5" borderId="52" xfId="0" applyNumberFormat="1" applyFont="1" applyFill="1" applyBorder="1" applyAlignment="1">
      <alignment horizontal="right"/>
    </xf>
    <xf numFmtId="4" fontId="18" fillId="3" borderId="30" xfId="2" applyNumberFormat="1" applyFont="1" applyBorder="1" applyAlignment="1">
      <alignment horizontal="right"/>
    </xf>
    <xf numFmtId="4" fontId="18" fillId="3" borderId="31" xfId="2" applyNumberFormat="1" applyFont="1" applyBorder="1" applyAlignment="1">
      <alignment horizontal="right"/>
    </xf>
    <xf numFmtId="4" fontId="16" fillId="5" borderId="30" xfId="0" applyNumberFormat="1" applyFont="1" applyFill="1" applyBorder="1" applyAlignment="1">
      <alignment horizontal="right"/>
    </xf>
    <xf numFmtId="4" fontId="16" fillId="5" borderId="31" xfId="0" applyNumberFormat="1" applyFont="1" applyFill="1" applyBorder="1" applyAlignment="1">
      <alignment horizontal="right"/>
    </xf>
    <xf numFmtId="4" fontId="18" fillId="3" borderId="30" xfId="2" applyNumberFormat="1" applyFont="1" applyBorder="1" applyAlignment="1">
      <alignment horizontal="right" vertical="center"/>
    </xf>
    <xf numFmtId="4" fontId="18" fillId="3" borderId="36" xfId="2" applyNumberFormat="1" applyFont="1" applyBorder="1" applyAlignment="1">
      <alignment horizontal="right" vertical="center"/>
    </xf>
    <xf numFmtId="4" fontId="20" fillId="5" borderId="45" xfId="0" applyNumberFormat="1" applyFont="1" applyFill="1" applyBorder="1" applyAlignment="1">
      <alignment horizontal="right"/>
    </xf>
    <xf numFmtId="4" fontId="20" fillId="5" borderId="16" xfId="0" applyNumberFormat="1" applyFont="1" applyFill="1" applyBorder="1" applyAlignment="1">
      <alignment horizontal="right"/>
    </xf>
    <xf numFmtId="4" fontId="25" fillId="5" borderId="22" xfId="0" applyNumberFormat="1" applyFont="1" applyFill="1" applyBorder="1" applyAlignment="1">
      <alignment horizontal="right"/>
    </xf>
    <xf numFmtId="4" fontId="25" fillId="5" borderId="23" xfId="0" applyNumberFormat="1" applyFont="1" applyFill="1" applyBorder="1" applyAlignment="1">
      <alignment horizontal="right"/>
    </xf>
    <xf numFmtId="0" fontId="25" fillId="5" borderId="22" xfId="0" applyFont="1" applyFill="1" applyBorder="1" applyAlignment="1">
      <alignment horizontal="left"/>
    </xf>
    <xf numFmtId="0" fontId="25" fillId="5" borderId="23" xfId="0" applyFont="1" applyFill="1" applyBorder="1" applyAlignment="1">
      <alignment horizontal="left"/>
    </xf>
    <xf numFmtId="0" fontId="25" fillId="5" borderId="24" xfId="0" applyFont="1" applyFill="1" applyBorder="1" applyAlignment="1">
      <alignment horizontal="left"/>
    </xf>
    <xf numFmtId="0" fontId="18" fillId="3" borderId="30" xfId="2" applyFont="1" applyBorder="1" applyAlignment="1">
      <alignment horizontal="center" vertical="center"/>
    </xf>
    <xf numFmtId="0" fontId="18" fillId="3" borderId="31" xfId="2" applyFont="1" applyBorder="1" applyAlignment="1">
      <alignment horizontal="center" vertical="center"/>
    </xf>
    <xf numFmtId="0" fontId="18" fillId="3" borderId="32" xfId="2" applyFont="1" applyBorder="1" applyAlignment="1">
      <alignment horizontal="center" vertical="center"/>
    </xf>
    <xf numFmtId="0" fontId="18" fillId="3" borderId="21" xfId="2" applyFont="1" applyBorder="1" applyAlignment="1">
      <alignment horizontal="center" vertical="center"/>
    </xf>
    <xf numFmtId="0" fontId="18" fillId="3" borderId="20" xfId="2" applyFont="1" applyBorder="1" applyAlignment="1">
      <alignment horizontal="center" vertical="center"/>
    </xf>
    <xf numFmtId="0" fontId="20" fillId="5" borderId="53" xfId="0" applyFont="1" applyFill="1" applyBorder="1" applyAlignment="1">
      <alignment horizontal="left"/>
    </xf>
    <xf numFmtId="0" fontId="20" fillId="5" borderId="55" xfId="0" applyFont="1" applyFill="1" applyBorder="1" applyAlignment="1">
      <alignment horizontal="left"/>
    </xf>
    <xf numFmtId="0" fontId="20" fillId="5" borderId="39" xfId="0" applyFont="1" applyFill="1" applyBorder="1" applyAlignment="1">
      <alignment horizontal="left"/>
    </xf>
    <xf numFmtId="0" fontId="21" fillId="6" borderId="30" xfId="3" applyFont="1" applyFill="1" applyBorder="1" applyAlignment="1">
      <alignment horizontal="center" vertical="center" wrapText="1"/>
    </xf>
    <xf numFmtId="0" fontId="21" fillId="6" borderId="31" xfId="3" applyFont="1" applyFill="1" applyBorder="1" applyAlignment="1">
      <alignment horizontal="center" vertical="center" wrapText="1"/>
    </xf>
    <xf numFmtId="0" fontId="21" fillId="6" borderId="32" xfId="3" applyFont="1" applyFill="1" applyBorder="1" applyAlignment="1">
      <alignment horizontal="center" vertical="center" wrapText="1"/>
    </xf>
    <xf numFmtId="4" fontId="18" fillId="5" borderId="49" xfId="0" applyNumberFormat="1" applyFont="1" applyFill="1" applyBorder="1" applyAlignment="1">
      <alignment horizontal="right"/>
    </xf>
    <xf numFmtId="4" fontId="18" fillId="5" borderId="9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top" wrapText="1"/>
    </xf>
    <xf numFmtId="0" fontId="21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7" borderId="37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5" borderId="29" xfId="0" applyFont="1" applyFill="1" applyBorder="1" applyAlignment="1">
      <alignment horizontal="center"/>
    </xf>
    <xf numFmtId="0" fontId="18" fillId="5" borderId="34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4" fontId="20" fillId="5" borderId="22" xfId="0" applyNumberFormat="1" applyFont="1" applyFill="1" applyBorder="1" applyAlignment="1">
      <alignment horizontal="right" vertical="center"/>
    </xf>
    <xf numFmtId="4" fontId="20" fillId="5" borderId="23" xfId="0" applyNumberFormat="1" applyFont="1" applyFill="1" applyBorder="1" applyAlignment="1">
      <alignment horizontal="right" vertical="center"/>
    </xf>
    <xf numFmtId="4" fontId="16" fillId="5" borderId="55" xfId="0" applyNumberFormat="1" applyFont="1" applyFill="1" applyBorder="1" applyAlignment="1">
      <alignment horizontal="right" vertical="top"/>
    </xf>
    <xf numFmtId="4" fontId="16" fillId="5" borderId="54" xfId="0" applyNumberFormat="1" applyFont="1" applyFill="1" applyBorder="1" applyAlignment="1">
      <alignment horizontal="right" vertical="top"/>
    </xf>
    <xf numFmtId="0" fontId="16" fillId="5" borderId="50" xfId="0" applyFont="1" applyFill="1" applyBorder="1" applyAlignment="1">
      <alignment horizontal="left" vertical="top" wrapText="1"/>
    </xf>
    <xf numFmtId="0" fontId="16" fillId="5" borderId="23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21" fillId="5" borderId="81" xfId="0" applyFont="1" applyFill="1" applyBorder="1" applyAlignment="1">
      <alignment horizontal="left" vertical="top" wrapText="1"/>
    </xf>
    <xf numFmtId="0" fontId="21" fillId="5" borderId="31" xfId="0" applyFont="1" applyFill="1" applyBorder="1" applyAlignment="1">
      <alignment horizontal="left" vertical="top" wrapText="1"/>
    </xf>
    <xf numFmtId="0" fontId="21" fillId="5" borderId="36" xfId="0" applyFont="1" applyFill="1" applyBorder="1" applyAlignment="1">
      <alignment horizontal="left" vertical="top" wrapText="1"/>
    </xf>
    <xf numFmtId="4" fontId="16" fillId="5" borderId="81" xfId="0" applyNumberFormat="1" applyFont="1" applyFill="1" applyBorder="1" applyAlignment="1">
      <alignment horizontal="right" vertical="top"/>
    </xf>
    <xf numFmtId="4" fontId="16" fillId="5" borderId="36" xfId="0" applyNumberFormat="1" applyFont="1" applyFill="1" applyBorder="1" applyAlignment="1">
      <alignment horizontal="right" vertical="top"/>
    </xf>
    <xf numFmtId="4" fontId="21" fillId="5" borderId="81" xfId="0" applyNumberFormat="1" applyFont="1" applyFill="1" applyBorder="1" applyAlignment="1">
      <alignment horizontal="center" vertical="top"/>
    </xf>
    <xf numFmtId="4" fontId="21" fillId="5" borderId="36" xfId="0" applyNumberFormat="1" applyFont="1" applyFill="1" applyBorder="1" applyAlignment="1">
      <alignment horizontal="center" vertical="top"/>
    </xf>
    <xf numFmtId="4" fontId="16" fillId="5" borderId="50" xfId="0" applyNumberFormat="1" applyFont="1" applyFill="1" applyBorder="1" applyAlignment="1">
      <alignment horizontal="right" vertical="top"/>
    </xf>
    <xf numFmtId="4" fontId="16" fillId="5" borderId="25" xfId="0" applyNumberFormat="1" applyFont="1" applyFill="1" applyBorder="1" applyAlignment="1">
      <alignment horizontal="right" vertical="top"/>
    </xf>
    <xf numFmtId="4" fontId="21" fillId="5" borderId="50" xfId="0" applyNumberFormat="1" applyFont="1" applyFill="1" applyBorder="1" applyAlignment="1">
      <alignment horizontal="center" vertical="top"/>
    </xf>
    <xf numFmtId="4" fontId="21" fillId="5" borderId="25" xfId="0" applyNumberFormat="1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0" fillId="0" borderId="6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/>
    </xf>
    <xf numFmtId="0" fontId="20" fillId="5" borderId="65" xfId="0" applyFont="1" applyFill="1" applyBorder="1" applyAlignment="1">
      <alignment horizontal="left"/>
    </xf>
    <xf numFmtId="0" fontId="20" fillId="5" borderId="66" xfId="0" applyFont="1" applyFill="1" applyBorder="1" applyAlignment="1">
      <alignment horizontal="left"/>
    </xf>
    <xf numFmtId="0" fontId="20" fillId="5" borderId="67" xfId="0" applyFont="1" applyFill="1" applyBorder="1" applyAlignment="1">
      <alignment horizontal="left"/>
    </xf>
    <xf numFmtId="4" fontId="18" fillId="4" borderId="30" xfId="2" applyNumberFormat="1" applyFont="1" applyFill="1" applyBorder="1" applyAlignment="1">
      <alignment horizontal="right" vertical="center"/>
    </xf>
    <xf numFmtId="4" fontId="18" fillId="4" borderId="31" xfId="2" applyNumberFormat="1" applyFont="1" applyFill="1" applyBorder="1" applyAlignment="1">
      <alignment horizontal="right" vertical="center"/>
    </xf>
    <xf numFmtId="0" fontId="21" fillId="6" borderId="21" xfId="3" applyFont="1" applyFill="1" applyBorder="1" applyAlignment="1">
      <alignment horizontal="center" vertical="top" wrapText="1"/>
    </xf>
    <xf numFmtId="0" fontId="21" fillId="6" borderId="4" xfId="3" applyFont="1" applyFill="1" applyBorder="1" applyAlignment="1">
      <alignment horizontal="center" vertical="top" wrapText="1"/>
    </xf>
    <xf numFmtId="0" fontId="21" fillId="6" borderId="20" xfId="3" applyFont="1" applyFill="1" applyBorder="1" applyAlignment="1">
      <alignment horizontal="center" vertical="top" wrapText="1"/>
    </xf>
    <xf numFmtId="0" fontId="21" fillId="6" borderId="21" xfId="3" applyFont="1" applyFill="1" applyBorder="1" applyAlignment="1">
      <alignment horizontal="center" vertical="center" wrapText="1"/>
    </xf>
    <xf numFmtId="0" fontId="21" fillId="6" borderId="4" xfId="3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left" vertical="top" wrapText="1"/>
    </xf>
    <xf numFmtId="0" fontId="21" fillId="5" borderId="23" xfId="0" applyFont="1" applyFill="1" applyBorder="1" applyAlignment="1">
      <alignment horizontal="left" vertical="top" wrapText="1"/>
    </xf>
    <xf numFmtId="0" fontId="21" fillId="5" borderId="25" xfId="0" applyFont="1" applyFill="1" applyBorder="1" applyAlignment="1">
      <alignment horizontal="left" vertical="top" wrapText="1"/>
    </xf>
    <xf numFmtId="4" fontId="20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4" fontId="18" fillId="0" borderId="21" xfId="0" applyNumberFormat="1" applyFont="1" applyFill="1" applyBorder="1" applyAlignment="1">
      <alignment horizontal="right" vertical="center"/>
    </xf>
    <xf numFmtId="4" fontId="18" fillId="0" borderId="4" xfId="0" applyNumberFormat="1" applyFont="1" applyFill="1" applyBorder="1" applyAlignment="1">
      <alignment horizontal="right" vertical="center"/>
    </xf>
    <xf numFmtId="4" fontId="20" fillId="0" borderId="30" xfId="0" applyNumberFormat="1" applyFont="1" applyBorder="1" applyAlignment="1">
      <alignment horizontal="right"/>
    </xf>
    <xf numFmtId="4" fontId="20" fillId="0" borderId="31" xfId="0" applyNumberFormat="1" applyFont="1" applyBorder="1" applyAlignment="1">
      <alignment horizontal="right"/>
    </xf>
    <xf numFmtId="0" fontId="20" fillId="0" borderId="53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5" borderId="22" xfId="0" applyFont="1" applyFill="1" applyBorder="1" applyAlignment="1">
      <alignment horizontal="left" vertical="center" wrapText="1"/>
    </xf>
    <xf numFmtId="0" fontId="20" fillId="5" borderId="23" xfId="0" applyFont="1" applyFill="1" applyBorder="1" applyAlignment="1">
      <alignment horizontal="left" vertical="center" wrapText="1"/>
    </xf>
    <xf numFmtId="0" fontId="20" fillId="5" borderId="24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left"/>
    </xf>
    <xf numFmtId="0" fontId="16" fillId="5" borderId="23" xfId="0" applyFont="1" applyFill="1" applyBorder="1" applyAlignment="1">
      <alignment horizontal="left"/>
    </xf>
    <xf numFmtId="0" fontId="16" fillId="5" borderId="24" xfId="0" applyFont="1" applyFill="1" applyBorder="1" applyAlignment="1">
      <alignment horizontal="left"/>
    </xf>
    <xf numFmtId="0" fontId="20" fillId="5" borderId="30" xfId="0" applyFont="1" applyFill="1" applyBorder="1" applyAlignment="1">
      <alignment horizontal="left" wrapText="1"/>
    </xf>
    <xf numFmtId="0" fontId="20" fillId="5" borderId="31" xfId="0" applyFont="1" applyFill="1" applyBorder="1" applyAlignment="1">
      <alignment horizontal="left" wrapText="1"/>
    </xf>
    <xf numFmtId="0" fontId="20" fillId="5" borderId="32" xfId="0" applyFont="1" applyFill="1" applyBorder="1" applyAlignment="1">
      <alignment horizontal="left" wrapText="1"/>
    </xf>
    <xf numFmtId="4" fontId="18" fillId="5" borderId="29" xfId="0" applyNumberFormat="1" applyFont="1" applyFill="1" applyBorder="1" applyAlignment="1">
      <alignment horizontal="right"/>
    </xf>
    <xf numFmtId="4" fontId="18" fillId="5" borderId="34" xfId="0" applyNumberFormat="1" applyFont="1" applyFill="1" applyBorder="1" applyAlignment="1">
      <alignment horizontal="right"/>
    </xf>
    <xf numFmtId="0" fontId="20" fillId="5" borderId="22" xfId="0" applyFont="1" applyFill="1" applyBorder="1" applyAlignment="1">
      <alignment horizontal="left" wrapText="1"/>
    </xf>
    <xf numFmtId="0" fontId="20" fillId="5" borderId="23" xfId="0" applyFont="1" applyFill="1" applyBorder="1" applyAlignment="1">
      <alignment horizontal="left" wrapText="1"/>
    </xf>
    <xf numFmtId="0" fontId="20" fillId="5" borderId="24" xfId="0" applyFont="1" applyFill="1" applyBorder="1" applyAlignment="1">
      <alignment horizontal="left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0" fillId="4" borderId="29" xfId="1" applyFont="1" applyFill="1" applyBorder="1" applyAlignment="1">
      <alignment horizontal="center" vertical="center"/>
    </xf>
    <xf numFmtId="0" fontId="20" fillId="4" borderId="34" xfId="1" applyFont="1" applyFill="1" applyBorder="1" applyAlignment="1">
      <alignment horizontal="center" vertical="center"/>
    </xf>
    <xf numFmtId="0" fontId="20" fillId="4" borderId="35" xfId="1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/>
    </xf>
    <xf numFmtId="0" fontId="20" fillId="8" borderId="23" xfId="0" applyFont="1" applyFill="1" applyBorder="1" applyAlignment="1">
      <alignment horizontal="center"/>
    </xf>
    <xf numFmtId="0" fontId="20" fillId="8" borderId="24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18" fillId="5" borderId="53" xfId="0" applyFont="1" applyFill="1" applyBorder="1" applyAlignment="1">
      <alignment horizontal="center"/>
    </xf>
    <xf numFmtId="0" fontId="18" fillId="5" borderId="55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4" fontId="16" fillId="5" borderId="23" xfId="0" applyNumberFormat="1" applyFont="1" applyFill="1" applyBorder="1" applyAlignment="1">
      <alignment horizontal="right" vertical="top"/>
    </xf>
    <xf numFmtId="4" fontId="21" fillId="5" borderId="2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4" fontId="16" fillId="5" borderId="50" xfId="0" applyNumberFormat="1" applyFont="1" applyFill="1" applyBorder="1" applyAlignment="1">
      <alignment horizontal="right"/>
    </xf>
    <xf numFmtId="4" fontId="16" fillId="5" borderId="25" xfId="0" applyNumberFormat="1" applyFont="1" applyFill="1" applyBorder="1" applyAlignment="1">
      <alignment horizontal="right"/>
    </xf>
    <xf numFmtId="4" fontId="21" fillId="5" borderId="50" xfId="0" applyNumberFormat="1" applyFont="1" applyFill="1" applyBorder="1" applyAlignment="1">
      <alignment horizontal="right" vertical="top"/>
    </xf>
    <xf numFmtId="4" fontId="21" fillId="5" borderId="25" xfId="0" applyNumberFormat="1" applyFont="1" applyFill="1" applyBorder="1" applyAlignment="1">
      <alignment horizontal="right" vertical="top"/>
    </xf>
    <xf numFmtId="0" fontId="16" fillId="5" borderId="25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 wrapText="1"/>
    </xf>
    <xf numFmtId="0" fontId="21" fillId="5" borderId="3" xfId="0" applyFont="1" applyFill="1" applyBorder="1" applyAlignment="1">
      <alignment horizontal="left"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5" xfId="0" applyFont="1" applyFill="1" applyBorder="1" applyAlignment="1">
      <alignment horizontal="left" vertical="top" wrapText="1"/>
    </xf>
    <xf numFmtId="4" fontId="21" fillId="5" borderId="3" xfId="0" applyNumberFormat="1" applyFont="1" applyFill="1" applyBorder="1" applyAlignment="1">
      <alignment horizontal="right" vertical="top"/>
    </xf>
    <xf numFmtId="4" fontId="21" fillId="5" borderId="5" xfId="0" applyNumberFormat="1" applyFont="1" applyFill="1" applyBorder="1" applyAlignment="1">
      <alignment horizontal="right" vertical="top"/>
    </xf>
    <xf numFmtId="4" fontId="26" fillId="5" borderId="50" xfId="0" applyNumberFormat="1" applyFont="1" applyFill="1" applyBorder="1" applyAlignment="1">
      <alignment horizontal="right" vertical="top"/>
    </xf>
    <xf numFmtId="4" fontId="26" fillId="5" borderId="25" xfId="0" applyNumberFormat="1" applyFont="1" applyFill="1" applyBorder="1" applyAlignment="1">
      <alignment horizontal="right" vertical="top"/>
    </xf>
    <xf numFmtId="0" fontId="21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left" vertical="top" wrapText="1"/>
    </xf>
    <xf numFmtId="0" fontId="16" fillId="5" borderId="55" xfId="0" applyFont="1" applyFill="1" applyBorder="1" applyAlignment="1">
      <alignment horizontal="left" vertical="top" wrapText="1"/>
    </xf>
    <xf numFmtId="4" fontId="16" fillId="5" borderId="56" xfId="0" applyNumberFormat="1" applyFont="1" applyFill="1" applyBorder="1" applyAlignment="1">
      <alignment horizontal="right"/>
    </xf>
    <xf numFmtId="4" fontId="16" fillId="5" borderId="54" xfId="0" applyNumberFormat="1" applyFont="1" applyFill="1" applyBorder="1" applyAlignment="1">
      <alignment horizontal="right"/>
    </xf>
    <xf numFmtId="4" fontId="16" fillId="5" borderId="77" xfId="0" applyNumberFormat="1" applyFont="1" applyFill="1" applyBorder="1" applyAlignment="1">
      <alignment horizontal="right" vertical="top"/>
    </xf>
    <xf numFmtId="4" fontId="16" fillId="5" borderId="33" xfId="0" applyNumberFormat="1" applyFont="1" applyFill="1" applyBorder="1" applyAlignment="1">
      <alignment horizontal="right" vertical="top"/>
    </xf>
    <xf numFmtId="0" fontId="16" fillId="5" borderId="77" xfId="0" applyFont="1" applyFill="1" applyBorder="1" applyAlignment="1">
      <alignment horizontal="left" vertical="top" wrapText="1"/>
    </xf>
    <xf numFmtId="0" fontId="16" fillId="5" borderId="34" xfId="0" applyFont="1" applyFill="1" applyBorder="1" applyAlignment="1">
      <alignment horizontal="left" vertical="top" wrapText="1"/>
    </xf>
    <xf numFmtId="0" fontId="16" fillId="5" borderId="33" xfId="0" applyFont="1" applyFill="1" applyBorder="1" applyAlignment="1">
      <alignment horizontal="left" vertical="top" wrapText="1"/>
    </xf>
    <xf numFmtId="4" fontId="18" fillId="5" borderId="53" xfId="0" applyNumberFormat="1" applyFont="1" applyFill="1" applyBorder="1" applyAlignment="1">
      <alignment horizontal="right"/>
    </xf>
    <xf numFmtId="4" fontId="18" fillId="5" borderId="55" xfId="0" applyNumberFormat="1" applyFont="1" applyFill="1" applyBorder="1" applyAlignment="1">
      <alignment horizontal="right"/>
    </xf>
    <xf numFmtId="2" fontId="20" fillId="5" borderId="31" xfId="0" applyNumberFormat="1" applyFont="1" applyFill="1" applyBorder="1" applyAlignment="1">
      <alignment horizontal="right"/>
    </xf>
    <xf numFmtId="2" fontId="20" fillId="8" borderId="22" xfId="0" applyNumberFormat="1" applyFont="1" applyFill="1" applyBorder="1" applyAlignment="1">
      <alignment horizontal="right"/>
    </xf>
    <xf numFmtId="2" fontId="20" fillId="8" borderId="23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20" fillId="5" borderId="30" xfId="0" applyFont="1" applyFill="1" applyBorder="1" applyAlignment="1">
      <alignment horizontal="left" vertical="center" wrapText="1"/>
    </xf>
    <xf numFmtId="0" fontId="20" fillId="5" borderId="31" xfId="0" applyFont="1" applyFill="1" applyBorder="1" applyAlignment="1">
      <alignment horizontal="left" vertical="center" wrapText="1"/>
    </xf>
    <xf numFmtId="0" fontId="20" fillId="5" borderId="32" xfId="0" applyFont="1" applyFill="1" applyBorder="1" applyAlignment="1">
      <alignment horizontal="left" vertical="center" wrapText="1"/>
    </xf>
    <xf numFmtId="0" fontId="21" fillId="8" borderId="3" xfId="3" applyFont="1" applyFill="1" applyBorder="1" applyAlignment="1">
      <alignment horizontal="center" vertical="center"/>
    </xf>
    <xf numFmtId="0" fontId="21" fillId="8" borderId="4" xfId="3" applyFont="1" applyFill="1" applyBorder="1" applyAlignment="1">
      <alignment horizontal="center" vertical="center"/>
    </xf>
    <xf numFmtId="0" fontId="21" fillId="8" borderId="20" xfId="3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4" xfId="0" applyFont="1" applyFill="1" applyBorder="1" applyAlignment="1">
      <alignment horizontal="left" vertical="top" wrapText="1"/>
    </xf>
    <xf numFmtId="4" fontId="18" fillId="3" borderId="31" xfId="2" applyNumberFormat="1" applyFont="1" applyBorder="1" applyAlignment="1">
      <alignment horizontal="right" vertical="center"/>
    </xf>
    <xf numFmtId="0" fontId="18" fillId="3" borderId="49" xfId="2" applyFont="1" applyBorder="1" applyAlignment="1">
      <alignment horizontal="center" vertical="center"/>
    </xf>
    <xf numFmtId="0" fontId="18" fillId="3" borderId="9" xfId="2" applyFont="1" applyBorder="1" applyAlignment="1">
      <alignment horizontal="center" vertical="center"/>
    </xf>
    <xf numFmtId="0" fontId="18" fillId="3" borderId="40" xfId="2" applyFont="1" applyBorder="1" applyAlignment="1">
      <alignment horizontal="center" vertical="center"/>
    </xf>
    <xf numFmtId="4" fontId="18" fillId="3" borderId="3" xfId="2" applyNumberFormat="1" applyFont="1" applyBorder="1" applyAlignment="1">
      <alignment horizontal="right" vertical="center"/>
    </xf>
    <xf numFmtId="4" fontId="18" fillId="3" borderId="5" xfId="2" applyNumberFormat="1" applyFont="1" applyBorder="1" applyAlignment="1">
      <alignment horizontal="right" vertical="center"/>
    </xf>
    <xf numFmtId="0" fontId="20" fillId="3" borderId="3" xfId="2" applyFont="1" applyBorder="1" applyAlignment="1">
      <alignment horizontal="center" vertical="center"/>
    </xf>
    <xf numFmtId="0" fontId="16" fillId="6" borderId="49" xfId="3" applyFont="1" applyFill="1" applyBorder="1" applyAlignment="1">
      <alignment horizontal="center"/>
    </xf>
    <xf numFmtId="0" fontId="16" fillId="6" borderId="9" xfId="3" applyFont="1" applyFill="1" applyBorder="1" applyAlignment="1">
      <alignment horizontal="center"/>
    </xf>
    <xf numFmtId="4" fontId="20" fillId="0" borderId="4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23" fillId="5" borderId="21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6" fontId="18" fillId="4" borderId="21" xfId="2" applyNumberFormat="1" applyFont="1" applyFill="1" applyBorder="1" applyAlignment="1">
      <alignment horizontal="right"/>
    </xf>
    <xf numFmtId="166" fontId="18" fillId="4" borderId="4" xfId="2" applyNumberFormat="1" applyFont="1" applyFill="1" applyBorder="1" applyAlignment="1">
      <alignment horizontal="right"/>
    </xf>
    <xf numFmtId="4" fontId="20" fillId="0" borderId="29" xfId="0" applyNumberFormat="1" applyFont="1" applyBorder="1" applyAlignment="1">
      <alignment horizontal="left"/>
    </xf>
    <xf numFmtId="4" fontId="20" fillId="0" borderId="34" xfId="0" applyNumberFormat="1" applyFont="1" applyBorder="1" applyAlignment="1">
      <alignment horizontal="left"/>
    </xf>
    <xf numFmtId="4" fontId="20" fillId="0" borderId="35" xfId="0" applyNumberFormat="1" applyFont="1" applyBorder="1" applyAlignment="1">
      <alignment horizontal="left"/>
    </xf>
    <xf numFmtId="0" fontId="18" fillId="4" borderId="21" xfId="2" applyFont="1" applyFill="1" applyBorder="1" applyAlignment="1">
      <alignment horizontal="center"/>
    </xf>
    <xf numFmtId="0" fontId="18" fillId="4" borderId="4" xfId="2" applyFont="1" applyFill="1" applyBorder="1" applyAlignment="1">
      <alignment horizontal="center"/>
    </xf>
    <xf numFmtId="0" fontId="18" fillId="4" borderId="20" xfId="2" applyFont="1" applyFill="1" applyBorder="1" applyAlignment="1">
      <alignment horizontal="center"/>
    </xf>
    <xf numFmtId="0" fontId="16" fillId="8" borderId="21" xfId="3" applyFont="1" applyFill="1" applyBorder="1" applyAlignment="1">
      <alignment horizontal="center"/>
    </xf>
    <xf numFmtId="0" fontId="16" fillId="8" borderId="4" xfId="3" applyFont="1" applyFill="1" applyBorder="1" applyAlignment="1">
      <alignment horizontal="center"/>
    </xf>
    <xf numFmtId="0" fontId="20" fillId="5" borderId="48" xfId="0" applyFont="1" applyFill="1" applyBorder="1" applyAlignment="1">
      <alignment horizontal="left"/>
    </xf>
    <xf numFmtId="0" fontId="20" fillId="5" borderId="46" xfId="0" applyFont="1" applyFill="1" applyBorder="1" applyAlignment="1">
      <alignment horizontal="left"/>
    </xf>
    <xf numFmtId="0" fontId="20" fillId="5" borderId="47" xfId="0" applyFont="1" applyFill="1" applyBorder="1" applyAlignment="1">
      <alignment horizontal="left"/>
    </xf>
    <xf numFmtId="4" fontId="18" fillId="5" borderId="21" xfId="0" applyNumberFormat="1" applyFont="1" applyFill="1" applyBorder="1" applyAlignment="1">
      <alignment horizontal="right" vertical="center"/>
    </xf>
    <xf numFmtId="4" fontId="18" fillId="5" borderId="4" xfId="0" applyNumberFormat="1" applyFont="1" applyFill="1" applyBorder="1" applyAlignment="1">
      <alignment horizontal="right" vertical="center"/>
    </xf>
    <xf numFmtId="0" fontId="18" fillId="0" borderId="61" xfId="0" applyFont="1" applyBorder="1" applyAlignment="1">
      <alignment horizontal="center"/>
    </xf>
    <xf numFmtId="4" fontId="18" fillId="5" borderId="30" xfId="0" applyNumberFormat="1" applyFont="1" applyFill="1" applyBorder="1" applyAlignment="1">
      <alignment horizontal="right"/>
    </xf>
    <xf numFmtId="4" fontId="18" fillId="5" borderId="31" xfId="0" applyNumberFormat="1" applyFont="1" applyFill="1" applyBorder="1" applyAlignment="1">
      <alignment horizontal="right"/>
    </xf>
    <xf numFmtId="4" fontId="18" fillId="3" borderId="21" xfId="2" applyNumberFormat="1" applyFont="1" applyBorder="1" applyAlignment="1">
      <alignment horizontal="right" vertical="center"/>
    </xf>
    <xf numFmtId="4" fontId="18" fillId="3" borderId="4" xfId="2" applyNumberFormat="1" applyFont="1" applyBorder="1" applyAlignment="1">
      <alignment horizontal="right" vertical="center"/>
    </xf>
    <xf numFmtId="0" fontId="23" fillId="5" borderId="21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18" fillId="3" borderId="3" xfId="2" applyFont="1" applyBorder="1" applyAlignment="1">
      <alignment horizontal="center"/>
    </xf>
    <xf numFmtId="0" fontId="18" fillId="3" borderId="4" xfId="2" applyFont="1" applyBorder="1" applyAlignment="1">
      <alignment horizontal="center"/>
    </xf>
    <xf numFmtId="0" fontId="18" fillId="3" borderId="20" xfId="2" applyFont="1" applyBorder="1" applyAlignment="1">
      <alignment horizontal="center"/>
    </xf>
    <xf numFmtId="2" fontId="20" fillId="0" borderId="9" xfId="0" applyNumberFormat="1" applyFont="1" applyFill="1" applyBorder="1" applyAlignment="1">
      <alignment horizontal="left" vertical="center" wrapText="1"/>
    </xf>
    <xf numFmtId="4" fontId="18" fillId="4" borderId="21" xfId="2" applyNumberFormat="1" applyFont="1" applyFill="1" applyBorder="1" applyAlignment="1">
      <alignment horizontal="right"/>
    </xf>
    <xf numFmtId="4" fontId="18" fillId="4" borderId="4" xfId="2" applyNumberFormat="1" applyFont="1" applyFill="1" applyBorder="1" applyAlignment="1">
      <alignment horizontal="right"/>
    </xf>
    <xf numFmtId="0" fontId="16" fillId="5" borderId="30" xfId="3" applyFont="1" applyFill="1" applyBorder="1" applyAlignment="1">
      <alignment horizontal="left" vertical="justify"/>
    </xf>
    <xf numFmtId="0" fontId="16" fillId="5" borderId="31" xfId="3" applyFont="1" applyFill="1" applyBorder="1" applyAlignment="1">
      <alignment horizontal="left" vertical="justify"/>
    </xf>
    <xf numFmtId="0" fontId="16" fillId="5" borderId="32" xfId="3" applyFont="1" applyFill="1" applyBorder="1" applyAlignment="1">
      <alignment horizontal="left" vertical="justify"/>
    </xf>
    <xf numFmtId="0" fontId="20" fillId="5" borderId="29" xfId="0" applyFont="1" applyFill="1" applyBorder="1" applyAlignment="1">
      <alignment horizontal="left" wrapText="1"/>
    </xf>
    <xf numFmtId="0" fontId="20" fillId="5" borderId="34" xfId="0" applyFont="1" applyFill="1" applyBorder="1" applyAlignment="1">
      <alignment horizontal="left" wrapText="1"/>
    </xf>
    <xf numFmtId="0" fontId="20" fillId="5" borderId="35" xfId="0" applyFont="1" applyFill="1" applyBorder="1" applyAlignment="1">
      <alignment horizontal="left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1" fillId="6" borderId="49" xfId="3" applyFont="1" applyFill="1" applyBorder="1" applyAlignment="1">
      <alignment horizontal="center" vertical="center" wrapText="1"/>
    </xf>
    <xf numFmtId="0" fontId="21" fillId="6" borderId="9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20" xfId="3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6" fillId="5" borderId="24" xfId="0" applyFont="1" applyFill="1" applyBorder="1" applyAlignment="1">
      <alignment horizontal="left" vertical="top" wrapText="1"/>
    </xf>
    <xf numFmtId="4" fontId="18" fillId="3" borderId="21" xfId="2" applyNumberFormat="1" applyFont="1" applyBorder="1" applyAlignment="1">
      <alignment horizontal="right"/>
    </xf>
    <xf numFmtId="4" fontId="18" fillId="3" borderId="4" xfId="2" applyNumberFormat="1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3" fillId="5" borderId="21" xfId="0" applyFont="1" applyFill="1" applyBorder="1" applyAlignment="1">
      <alignment horizontal="center" wrapText="1"/>
    </xf>
    <xf numFmtId="0" fontId="23" fillId="5" borderId="4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</cellXfs>
  <cellStyles count="4">
    <cellStyle name="20% - Accent2" xfId="1" builtinId="34"/>
    <cellStyle name="40% - Accent2" xfId="2" builtinId="35"/>
    <cellStyle name="Normal" xfId="0" builtinId="0"/>
    <cellStyle name="Normal 4 2" xfId="3" xr:uid="{00000000-0005-0000-0000-000003000000}"/>
  </cellStyles>
  <dxfs count="0"/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81"/>
  <sheetViews>
    <sheetView tabSelected="1" view="pageBreakPreview" topLeftCell="A10" zoomScale="60" zoomScaleNormal="60" zoomScalePageLayoutView="80" workbookViewId="0">
      <selection activeCell="I474" sqref="I474"/>
    </sheetView>
  </sheetViews>
  <sheetFormatPr defaultRowHeight="15" x14ac:dyDescent="0.25"/>
  <cols>
    <col min="1" max="1" width="0.5703125" style="19" customWidth="1"/>
    <col min="2" max="2" width="9.140625" style="19"/>
    <col min="3" max="3" width="21.5703125" style="2" customWidth="1"/>
    <col min="4" max="4" width="17" style="2" customWidth="1"/>
    <col min="5" max="5" width="15.5703125" style="2" customWidth="1"/>
    <col min="6" max="6" width="9.140625" style="2"/>
    <col min="7" max="7" width="15" style="2" customWidth="1"/>
    <col min="8" max="8" width="10.7109375" style="2" customWidth="1"/>
    <col min="9" max="9" width="44.5703125" style="2" customWidth="1"/>
    <col min="10" max="10" width="22.28515625" style="2" customWidth="1"/>
    <col min="11" max="11" width="23.5703125" style="2" customWidth="1"/>
    <col min="12" max="12" width="37.28515625" style="4" customWidth="1"/>
    <col min="13" max="13" width="24.42578125" style="2" customWidth="1"/>
    <col min="14" max="14" width="14.85546875" style="2" bestFit="1" customWidth="1"/>
  </cols>
  <sheetData>
    <row r="2" spans="1:14" ht="43.5" customHeight="1" x14ac:dyDescent="0.25">
      <c r="A2"/>
      <c r="B2"/>
      <c r="C2"/>
      <c r="D2"/>
      <c r="E2"/>
      <c r="F2"/>
      <c r="G2"/>
      <c r="H2"/>
      <c r="I2"/>
      <c r="J2"/>
      <c r="K2"/>
      <c r="L2"/>
      <c r="M2" s="25"/>
      <c r="N2" s="25"/>
    </row>
    <row r="3" spans="1:14" x14ac:dyDescent="0.25">
      <c r="A3"/>
      <c r="B3"/>
      <c r="C3"/>
      <c r="D3"/>
      <c r="E3"/>
      <c r="F3"/>
      <c r="G3"/>
      <c r="H3"/>
      <c r="I3"/>
      <c r="J3"/>
      <c r="K3"/>
      <c r="L3"/>
    </row>
    <row r="4" spans="1:14" ht="50.25" customHeight="1" x14ac:dyDescent="0.25"/>
    <row r="6" spans="1:14" ht="58.5" customHeight="1" x14ac:dyDescent="0.3">
      <c r="C6" s="3"/>
      <c r="D6" s="3"/>
      <c r="E6" s="3"/>
      <c r="F6" s="3"/>
      <c r="G6" s="3"/>
      <c r="H6" s="576"/>
      <c r="I6" s="576"/>
      <c r="J6" s="576"/>
      <c r="K6" s="576"/>
    </row>
    <row r="7" spans="1:14" ht="70.5" customHeight="1" x14ac:dyDescent="0.25"/>
    <row r="9" spans="1:14" ht="102.75" customHeight="1" x14ac:dyDescent="0.25"/>
    <row r="10" spans="1:14" ht="33" x14ac:dyDescent="0.25">
      <c r="A10"/>
      <c r="B10"/>
      <c r="C10"/>
      <c r="D10"/>
      <c r="E10"/>
      <c r="F10"/>
      <c r="G10"/>
      <c r="H10"/>
      <c r="I10"/>
      <c r="J10"/>
      <c r="K10"/>
      <c r="L10"/>
      <c r="M10" s="24"/>
      <c r="N10" s="24"/>
    </row>
    <row r="11" spans="1:14" ht="33" x14ac:dyDescent="0.25">
      <c r="A11"/>
      <c r="B11"/>
      <c r="C11"/>
      <c r="D11"/>
      <c r="E11"/>
      <c r="F11"/>
      <c r="G11"/>
      <c r="H11"/>
      <c r="I11"/>
      <c r="J11"/>
      <c r="K11"/>
      <c r="L11"/>
      <c r="M11" s="24"/>
      <c r="N11" s="24"/>
    </row>
    <row r="16" spans="1:14" s="1" customFormat="1" ht="99.75" customHeight="1" x14ac:dyDescent="0.25">
      <c r="A16" s="19"/>
      <c r="B16" s="19"/>
      <c r="C16" s="2"/>
      <c r="D16" s="2"/>
      <c r="E16" s="2"/>
      <c r="F16" s="2"/>
      <c r="G16" s="2"/>
      <c r="H16" s="2"/>
      <c r="I16" s="2"/>
      <c r="J16" s="2"/>
      <c r="K16" s="2"/>
      <c r="L16" s="4"/>
      <c r="M16" s="2"/>
      <c r="N16" s="2"/>
    </row>
    <row r="17" spans="1:14" s="1" customFormat="1" x14ac:dyDescent="0.25">
      <c r="A17" s="19"/>
      <c r="B17" s="19"/>
      <c r="C17" s="2"/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</row>
    <row r="18" spans="1:14" s="1" customFormat="1" x14ac:dyDescent="0.25">
      <c r="A18" s="19"/>
      <c r="B18" s="19"/>
      <c r="C18" s="2"/>
      <c r="D18" s="2"/>
      <c r="E18" s="2"/>
      <c r="F18" s="2"/>
      <c r="G18" s="2"/>
      <c r="H18" s="2"/>
      <c r="I18" s="2"/>
      <c r="J18" s="2"/>
      <c r="K18" s="2"/>
      <c r="L18" s="4"/>
      <c r="M18" s="2"/>
      <c r="N18" s="2"/>
    </row>
    <row r="19" spans="1:14" s="1" customFormat="1" x14ac:dyDescent="0.25">
      <c r="A19" s="19"/>
      <c r="B19" s="19"/>
      <c r="C19" s="2"/>
      <c r="D19" s="2"/>
      <c r="E19" s="2"/>
      <c r="F19" s="2"/>
      <c r="G19" s="2"/>
      <c r="H19" s="2"/>
      <c r="I19" s="2"/>
      <c r="J19" s="2"/>
      <c r="K19" s="2"/>
      <c r="L19" s="4"/>
      <c r="M19" s="2"/>
      <c r="N19" s="2"/>
    </row>
    <row r="20" spans="1:14" s="1" customFormat="1" x14ac:dyDescent="0.25">
      <c r="A20" s="19"/>
      <c r="B20" s="19"/>
      <c r="C20" s="2"/>
      <c r="D20" s="2"/>
      <c r="E20" s="2"/>
      <c r="F20" s="2"/>
      <c r="G20" s="2"/>
      <c r="H20" s="2"/>
      <c r="I20" s="2"/>
      <c r="J20" s="2"/>
      <c r="K20" s="2"/>
      <c r="L20" s="4"/>
      <c r="M20" s="2"/>
      <c r="N20" s="2"/>
    </row>
    <row r="21" spans="1:14" s="1" customFormat="1" x14ac:dyDescent="0.25">
      <c r="A21" s="19"/>
      <c r="B21" s="19"/>
      <c r="C21" s="2"/>
      <c r="D21" s="2"/>
      <c r="E21" s="2"/>
      <c r="F21" s="2"/>
      <c r="G21" s="2"/>
      <c r="H21" s="2"/>
      <c r="I21" s="2"/>
      <c r="J21" s="2"/>
      <c r="K21" s="2"/>
      <c r="L21" s="4"/>
      <c r="M21" s="2"/>
      <c r="N21" s="2"/>
    </row>
    <row r="22" spans="1:14" s="1" customFormat="1" x14ac:dyDescent="0.25">
      <c r="A22" s="19"/>
      <c r="B22" s="19"/>
      <c r="C22" s="2"/>
      <c r="D22" s="2"/>
      <c r="E22" s="2"/>
      <c r="F22" s="2"/>
      <c r="G22" s="2"/>
      <c r="H22" s="2"/>
      <c r="I22" s="2"/>
      <c r="J22" s="2"/>
      <c r="K22" s="2"/>
      <c r="L22" s="4"/>
      <c r="M22" s="2"/>
      <c r="N22" s="2"/>
    </row>
    <row r="25" spans="1:14" ht="33" x14ac:dyDescent="0.25">
      <c r="A25"/>
      <c r="B25"/>
      <c r="C25"/>
      <c r="D25"/>
      <c r="E25"/>
      <c r="F25"/>
      <c r="G25"/>
      <c r="H25"/>
      <c r="I25"/>
      <c r="J25"/>
      <c r="K25"/>
      <c r="L25"/>
      <c r="M25" s="26"/>
      <c r="N25" s="26"/>
    </row>
    <row r="26" spans="1:14" ht="20.25" x14ac:dyDescent="0.3">
      <c r="A26" s="125"/>
      <c r="B26" s="125"/>
      <c r="C26" s="12"/>
      <c r="D26" s="12"/>
      <c r="E26" s="126"/>
      <c r="F26" s="126"/>
      <c r="G26" s="126"/>
      <c r="H26" s="126"/>
      <c r="I26" s="126"/>
      <c r="J26" s="12"/>
      <c r="K26" s="12"/>
      <c r="L26" s="248"/>
    </row>
    <row r="27" spans="1:14" ht="20.25" x14ac:dyDescent="0.3">
      <c r="A27" s="125"/>
      <c r="B27" s="125"/>
      <c r="C27" s="12"/>
      <c r="D27" s="12"/>
      <c r="E27" s="126"/>
      <c r="F27" s="126"/>
      <c r="G27" s="126"/>
      <c r="H27" s="126"/>
      <c r="I27" s="126"/>
      <c r="J27" s="12"/>
      <c r="K27" s="12"/>
      <c r="L27" s="248"/>
    </row>
    <row r="28" spans="1:14" ht="41.25" customHeight="1" x14ac:dyDescent="0.25">
      <c r="A28" s="481" t="s">
        <v>167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23"/>
      <c r="N28" s="23"/>
    </row>
    <row r="29" spans="1:14" ht="39" customHeight="1" x14ac:dyDescent="0.25">
      <c r="A29" s="481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23"/>
      <c r="N29" s="23"/>
    </row>
    <row r="30" spans="1:14" ht="15" customHeight="1" x14ac:dyDescent="0.25">
      <c r="A30" s="481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23"/>
      <c r="N30" s="23"/>
    </row>
    <row r="31" spans="1:14" ht="15" customHeight="1" x14ac:dyDescent="0.25">
      <c r="A31" s="481"/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23"/>
      <c r="N31" s="23"/>
    </row>
    <row r="32" spans="1:14" ht="6.75" customHeight="1" x14ac:dyDescent="0.25">
      <c r="A32" s="481"/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23"/>
      <c r="N32" s="23"/>
    </row>
    <row r="33" spans="1:14" ht="4.5" hidden="1" customHeight="1" x14ac:dyDescent="0.25">
      <c r="A33" s="481"/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23"/>
      <c r="N33" s="23"/>
    </row>
    <row r="34" spans="1:14" ht="50.25" customHeight="1" x14ac:dyDescent="0.25">
      <c r="A34" s="279" t="s">
        <v>158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"/>
      <c r="N34" s="27"/>
    </row>
    <row r="35" spans="1:14" s="19" customFormat="1" ht="50.25" customHeight="1" x14ac:dyDescent="0.25">
      <c r="A35" s="277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"/>
      <c r="N35" s="27"/>
    </row>
    <row r="36" spans="1:14" s="274" customFormat="1" ht="22.5" customHeight="1" x14ac:dyDescent="0.25">
      <c r="A36" s="482" t="s">
        <v>0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28"/>
      <c r="N36" s="28"/>
    </row>
    <row r="37" spans="1:14" ht="27" customHeight="1" x14ac:dyDescent="0.25">
      <c r="A37" s="483" t="s">
        <v>1</v>
      </c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29"/>
      <c r="N37" s="29"/>
    </row>
    <row r="38" spans="1:14" ht="64.5" customHeight="1" thickBot="1" x14ac:dyDescent="0.3">
      <c r="A38" s="498" t="s">
        <v>159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30"/>
      <c r="N38" s="30"/>
    </row>
    <row r="39" spans="1:14" ht="52.5" customHeight="1" thickBot="1" x14ac:dyDescent="0.3">
      <c r="C39" s="552" t="s">
        <v>2</v>
      </c>
      <c r="D39" s="553"/>
      <c r="E39" s="553"/>
      <c r="F39" s="553"/>
      <c r="G39" s="553"/>
      <c r="H39" s="586" t="s">
        <v>3</v>
      </c>
      <c r="I39" s="587"/>
      <c r="J39" s="586" t="s">
        <v>140</v>
      </c>
      <c r="K39" s="587"/>
    </row>
    <row r="40" spans="1:14" ht="27" thickBot="1" x14ac:dyDescent="0.4">
      <c r="C40" s="579" t="s">
        <v>4</v>
      </c>
      <c r="D40" s="580"/>
      <c r="E40" s="580"/>
      <c r="F40" s="580"/>
      <c r="G40" s="581"/>
      <c r="H40" s="574"/>
      <c r="I40" s="575"/>
      <c r="J40" s="582">
        <f>SUM(H41:I45)</f>
        <v>3563230</v>
      </c>
      <c r="K40" s="583"/>
    </row>
    <row r="41" spans="1:14" ht="25.5" x14ac:dyDescent="0.35">
      <c r="C41" s="588" t="s">
        <v>5</v>
      </c>
      <c r="D41" s="589"/>
      <c r="E41" s="589"/>
      <c r="F41" s="589"/>
      <c r="G41" s="589"/>
      <c r="H41" s="590">
        <f>L71</f>
        <v>935000</v>
      </c>
      <c r="I41" s="591"/>
      <c r="J41" s="494"/>
      <c r="K41" s="495"/>
    </row>
    <row r="42" spans="1:14" ht="25.5" x14ac:dyDescent="0.25">
      <c r="C42" s="496" t="s">
        <v>6</v>
      </c>
      <c r="D42" s="497"/>
      <c r="E42" s="497"/>
      <c r="F42" s="497"/>
      <c r="G42" s="497"/>
      <c r="H42" s="507">
        <f>L76</f>
        <v>55000</v>
      </c>
      <c r="I42" s="508"/>
      <c r="J42" s="566"/>
      <c r="K42" s="508"/>
    </row>
    <row r="43" spans="1:14" ht="25.5" x14ac:dyDescent="0.25">
      <c r="C43" s="496" t="s">
        <v>7</v>
      </c>
      <c r="D43" s="497"/>
      <c r="E43" s="497"/>
      <c r="F43" s="497"/>
      <c r="G43" s="497"/>
      <c r="H43" s="507">
        <f>L79</f>
        <v>189600</v>
      </c>
      <c r="I43" s="508"/>
      <c r="J43" s="566"/>
      <c r="K43" s="508"/>
    </row>
    <row r="44" spans="1:14" ht="25.5" x14ac:dyDescent="0.25">
      <c r="C44" s="496" t="s">
        <v>8</v>
      </c>
      <c r="D44" s="497"/>
      <c r="E44" s="497"/>
      <c r="F44" s="497"/>
      <c r="G44" s="497"/>
      <c r="H44" s="507">
        <f>L87</f>
        <v>44000</v>
      </c>
      <c r="I44" s="508"/>
      <c r="J44" s="566"/>
      <c r="K44" s="508"/>
    </row>
    <row r="45" spans="1:14" ht="26.25" thickBot="1" x14ac:dyDescent="0.4">
      <c r="C45" s="496" t="s">
        <v>149</v>
      </c>
      <c r="D45" s="497"/>
      <c r="E45" s="497"/>
      <c r="F45" s="497"/>
      <c r="G45" s="497"/>
      <c r="H45" s="569">
        <f>L94</f>
        <v>2339630</v>
      </c>
      <c r="I45" s="570"/>
      <c r="J45" s="566"/>
      <c r="K45" s="508"/>
    </row>
    <row r="46" spans="1:14" ht="27" thickBot="1" x14ac:dyDescent="0.4">
      <c r="C46" s="579" t="s">
        <v>9</v>
      </c>
      <c r="D46" s="580"/>
      <c r="E46" s="580"/>
      <c r="F46" s="580"/>
      <c r="G46" s="581"/>
      <c r="H46" s="574"/>
      <c r="I46" s="575"/>
      <c r="J46" s="582">
        <f>H47+H48+H49+H50+H54</f>
        <v>4024886.8099999996</v>
      </c>
      <c r="K46" s="583"/>
    </row>
    <row r="47" spans="1:14" ht="25.5" x14ac:dyDescent="0.25">
      <c r="C47" s="594" t="s">
        <v>10</v>
      </c>
      <c r="D47" s="595"/>
      <c r="E47" s="595"/>
      <c r="F47" s="595"/>
      <c r="G47" s="596"/>
      <c r="H47" s="494">
        <f>L103+L109+L113+L118+L128+L132+L134+L136</f>
        <v>1604801.8599999999</v>
      </c>
      <c r="I47" s="494"/>
      <c r="J47" s="592"/>
      <c r="K47" s="593"/>
      <c r="M47" s="4"/>
    </row>
    <row r="48" spans="1:14" ht="48" customHeight="1" x14ac:dyDescent="0.25">
      <c r="C48" s="496" t="s">
        <v>111</v>
      </c>
      <c r="D48" s="497"/>
      <c r="E48" s="497"/>
      <c r="F48" s="497"/>
      <c r="G48" s="573"/>
      <c r="H48" s="566">
        <f>L144+L154</f>
        <v>718479.95</v>
      </c>
      <c r="I48" s="566"/>
      <c r="J48" s="507"/>
      <c r="K48" s="508"/>
    </row>
    <row r="49" spans="2:14" ht="25.5" x14ac:dyDescent="0.25">
      <c r="C49" s="496" t="s">
        <v>12</v>
      </c>
      <c r="D49" s="497"/>
      <c r="E49" s="497"/>
      <c r="F49" s="497"/>
      <c r="G49" s="573"/>
      <c r="H49" s="566">
        <f>L166</f>
        <v>179150.05</v>
      </c>
      <c r="I49" s="566"/>
      <c r="J49" s="507"/>
      <c r="K49" s="508"/>
    </row>
    <row r="50" spans="2:14" ht="25.5" x14ac:dyDescent="0.25">
      <c r="C50" s="496" t="s">
        <v>89</v>
      </c>
      <c r="D50" s="497"/>
      <c r="E50" s="497"/>
      <c r="F50" s="497"/>
      <c r="G50" s="573"/>
      <c r="H50" s="566">
        <f>L157</f>
        <v>1510272.83</v>
      </c>
      <c r="I50" s="566"/>
      <c r="J50" s="507"/>
      <c r="K50" s="508"/>
    </row>
    <row r="51" spans="2:14" ht="26.25" x14ac:dyDescent="0.25">
      <c r="C51" s="526" t="s">
        <v>153</v>
      </c>
      <c r="D51" s="527"/>
      <c r="E51" s="527"/>
      <c r="F51" s="527"/>
      <c r="G51" s="528"/>
      <c r="H51" s="566"/>
      <c r="I51" s="566"/>
      <c r="J51" s="584">
        <f>J52</f>
        <v>461656.81</v>
      </c>
      <c r="K51" s="585"/>
    </row>
    <row r="52" spans="2:14" ht="26.25" x14ac:dyDescent="0.25">
      <c r="C52" s="526" t="s">
        <v>13</v>
      </c>
      <c r="D52" s="527"/>
      <c r="E52" s="527"/>
      <c r="F52" s="527"/>
      <c r="G52" s="528"/>
      <c r="H52" s="566"/>
      <c r="I52" s="566"/>
      <c r="J52" s="571">
        <f>L92</f>
        <v>461656.81</v>
      </c>
      <c r="K52" s="572"/>
    </row>
    <row r="53" spans="2:14" ht="26.25" x14ac:dyDescent="0.25">
      <c r="C53" s="526" t="s">
        <v>14</v>
      </c>
      <c r="D53" s="527"/>
      <c r="E53" s="527"/>
      <c r="F53" s="527"/>
      <c r="G53" s="528"/>
      <c r="H53" s="567">
        <v>0</v>
      </c>
      <c r="I53" s="567"/>
      <c r="J53" s="571"/>
      <c r="K53" s="572"/>
    </row>
    <row r="54" spans="2:14" ht="26.25" x14ac:dyDescent="0.25">
      <c r="C54" s="526" t="s">
        <v>15</v>
      </c>
      <c r="D54" s="527"/>
      <c r="E54" s="527"/>
      <c r="F54" s="527"/>
      <c r="G54" s="528"/>
      <c r="H54" s="566">
        <f>L164</f>
        <v>12182.12</v>
      </c>
      <c r="I54" s="566"/>
      <c r="J54" s="571"/>
      <c r="K54" s="572"/>
    </row>
    <row r="55" spans="2:14" ht="26.25" x14ac:dyDescent="0.25">
      <c r="C55" s="526" t="s">
        <v>16</v>
      </c>
      <c r="D55" s="527"/>
      <c r="E55" s="527"/>
      <c r="F55" s="527"/>
      <c r="G55" s="528"/>
      <c r="H55" s="566"/>
      <c r="I55" s="566"/>
      <c r="J55" s="571">
        <f>J56</f>
        <v>2011656.81</v>
      </c>
      <c r="K55" s="572"/>
    </row>
    <row r="56" spans="2:14" ht="26.25" x14ac:dyDescent="0.25">
      <c r="C56" s="526" t="s">
        <v>17</v>
      </c>
      <c r="D56" s="527"/>
      <c r="E56" s="527"/>
      <c r="F56" s="527"/>
      <c r="G56" s="528"/>
      <c r="H56" s="566"/>
      <c r="I56" s="566"/>
      <c r="J56" s="571">
        <f>SUM(H57:I58)</f>
        <v>2011656.81</v>
      </c>
      <c r="K56" s="572"/>
    </row>
    <row r="57" spans="2:14" s="19" customFormat="1" ht="26.25" x14ac:dyDescent="0.25">
      <c r="C57" s="526" t="s">
        <v>151</v>
      </c>
      <c r="D57" s="527"/>
      <c r="E57" s="527"/>
      <c r="F57" s="527"/>
      <c r="G57" s="528"/>
      <c r="H57" s="507">
        <f>J51</f>
        <v>461656.81</v>
      </c>
      <c r="I57" s="508"/>
      <c r="J57" s="509"/>
      <c r="K57" s="510"/>
      <c r="L57" s="4"/>
      <c r="M57" s="2"/>
      <c r="N57" s="2"/>
    </row>
    <row r="58" spans="2:14" s="19" customFormat="1" ht="27" thickBot="1" x14ac:dyDescent="0.3">
      <c r="C58" s="500" t="s">
        <v>150</v>
      </c>
      <c r="D58" s="501"/>
      <c r="E58" s="501"/>
      <c r="F58" s="501"/>
      <c r="G58" s="502"/>
      <c r="H58" s="503">
        <f>L98</f>
        <v>1550000</v>
      </c>
      <c r="I58" s="504"/>
      <c r="J58" s="505"/>
      <c r="K58" s="506"/>
      <c r="L58" s="4"/>
      <c r="M58" s="2"/>
      <c r="N58" s="2"/>
    </row>
    <row r="59" spans="2:14" ht="27.75" customHeight="1" x14ac:dyDescent="0.25">
      <c r="C59" s="577" t="s">
        <v>152</v>
      </c>
      <c r="D59" s="577"/>
      <c r="E59" s="577"/>
      <c r="F59" s="577"/>
      <c r="G59" s="577"/>
      <c r="H59" s="577"/>
      <c r="I59" s="577"/>
      <c r="J59" s="577"/>
      <c r="K59" s="577"/>
      <c r="L59" s="249"/>
      <c r="M59" s="5"/>
    </row>
    <row r="60" spans="2:14" ht="60.75" customHeight="1" thickBot="1" x14ac:dyDescent="0.3">
      <c r="B60" s="17"/>
      <c r="C60" s="578" t="s">
        <v>161</v>
      </c>
      <c r="D60" s="578"/>
      <c r="E60" s="578"/>
      <c r="F60" s="578"/>
      <c r="G60" s="578"/>
      <c r="H60" s="578"/>
      <c r="I60" s="578"/>
      <c r="J60" s="578"/>
      <c r="K60" s="578"/>
      <c r="L60" s="250"/>
      <c r="M60" s="17"/>
      <c r="N60" s="17"/>
    </row>
    <row r="61" spans="2:14" ht="33" customHeight="1" x14ac:dyDescent="0.25">
      <c r="B61" s="17"/>
      <c r="C61" s="296" t="s">
        <v>10</v>
      </c>
      <c r="D61" s="297"/>
      <c r="E61" s="297"/>
      <c r="F61" s="297"/>
      <c r="G61" s="298"/>
      <c r="H61" s="303">
        <f>H47</f>
        <v>1604801.8599999999</v>
      </c>
      <c r="I61" s="304"/>
      <c r="J61" s="196"/>
      <c r="K61" s="196"/>
      <c r="L61" s="250"/>
      <c r="M61" s="17"/>
      <c r="N61" s="17"/>
    </row>
    <row r="62" spans="2:14" s="19" customFormat="1" ht="51" customHeight="1" x14ac:dyDescent="0.25">
      <c r="B62" s="17"/>
      <c r="C62" s="496" t="s">
        <v>144</v>
      </c>
      <c r="D62" s="497"/>
      <c r="E62" s="497"/>
      <c r="F62" s="497"/>
      <c r="G62" s="675"/>
      <c r="H62" s="309">
        <f>H48</f>
        <v>718479.95</v>
      </c>
      <c r="I62" s="310"/>
      <c r="J62" s="196"/>
      <c r="K62" s="196"/>
      <c r="L62" s="250"/>
      <c r="M62" s="17"/>
      <c r="N62" s="17"/>
    </row>
    <row r="63" spans="2:14" s="19" customFormat="1" ht="33" customHeight="1" x14ac:dyDescent="0.25">
      <c r="B63" s="17"/>
      <c r="C63" s="299" t="s">
        <v>89</v>
      </c>
      <c r="D63" s="300"/>
      <c r="E63" s="300"/>
      <c r="F63" s="300"/>
      <c r="G63" s="300"/>
      <c r="H63" s="309">
        <f>H50</f>
        <v>1510272.83</v>
      </c>
      <c r="I63" s="310"/>
      <c r="J63" s="196"/>
      <c r="K63" s="196"/>
      <c r="L63" s="250"/>
      <c r="M63" s="17"/>
      <c r="N63" s="17"/>
    </row>
    <row r="64" spans="2:14" ht="27" customHeight="1" x14ac:dyDescent="0.3">
      <c r="C64" s="299" t="s">
        <v>142</v>
      </c>
      <c r="D64" s="300"/>
      <c r="E64" s="300"/>
      <c r="F64" s="300"/>
      <c r="G64" s="300"/>
      <c r="H64" s="305">
        <f>H49</f>
        <v>179150.05</v>
      </c>
      <c r="I64" s="306"/>
      <c r="J64" s="197"/>
      <c r="K64" s="197"/>
      <c r="L64" s="251"/>
      <c r="M64" s="18"/>
      <c r="N64" s="18"/>
    </row>
    <row r="65" spans="2:14" ht="31.5" customHeight="1" thickBot="1" x14ac:dyDescent="0.3">
      <c r="C65" s="301" t="s">
        <v>141</v>
      </c>
      <c r="D65" s="302"/>
      <c r="E65" s="302"/>
      <c r="F65" s="302"/>
      <c r="G65" s="302"/>
      <c r="H65" s="307">
        <f>H54</f>
        <v>12182.12</v>
      </c>
      <c r="I65" s="308"/>
      <c r="J65" s="197"/>
      <c r="K65" s="197"/>
    </row>
    <row r="66" spans="2:14" s="19" customFormat="1" ht="31.5" customHeight="1" x14ac:dyDescent="0.25">
      <c r="C66" s="317" t="s">
        <v>155</v>
      </c>
      <c r="D66" s="318"/>
      <c r="E66" s="318"/>
      <c r="F66" s="318"/>
      <c r="G66" s="318"/>
      <c r="H66" s="318"/>
      <c r="I66" s="318"/>
      <c r="J66" s="318"/>
      <c r="K66" s="318"/>
      <c r="L66" s="4"/>
      <c r="M66" s="2"/>
      <c r="N66" s="2"/>
    </row>
    <row r="67" spans="2:14" ht="97.5" customHeight="1" thickBot="1" x14ac:dyDescent="0.3">
      <c r="B67" s="16"/>
      <c r="C67" s="568" t="s">
        <v>160</v>
      </c>
      <c r="D67" s="568"/>
      <c r="E67" s="568"/>
      <c r="F67" s="568"/>
      <c r="G67" s="568"/>
      <c r="H67" s="568"/>
      <c r="I67" s="568"/>
      <c r="J67" s="568"/>
      <c r="K67" s="568"/>
      <c r="L67" s="252"/>
      <c r="M67" s="16"/>
      <c r="N67" s="16"/>
    </row>
    <row r="68" spans="2:14" ht="51.75" thickBot="1" x14ac:dyDescent="0.3">
      <c r="C68" s="243" t="s">
        <v>18</v>
      </c>
      <c r="D68" s="244" t="s">
        <v>19</v>
      </c>
      <c r="E68" s="554" t="s">
        <v>20</v>
      </c>
      <c r="F68" s="555"/>
      <c r="G68" s="555"/>
      <c r="H68" s="555"/>
      <c r="I68" s="556"/>
      <c r="J68" s="554" t="s">
        <v>123</v>
      </c>
      <c r="K68" s="555"/>
      <c r="L68" s="253" t="s">
        <v>156</v>
      </c>
    </row>
    <row r="69" spans="2:14" ht="25.5" x14ac:dyDescent="0.35">
      <c r="C69" s="245">
        <v>7</v>
      </c>
      <c r="D69" s="246"/>
      <c r="E69" s="557" t="s">
        <v>21</v>
      </c>
      <c r="F69" s="558"/>
      <c r="G69" s="558"/>
      <c r="H69" s="558"/>
      <c r="I69" s="559"/>
      <c r="J69" s="600"/>
      <c r="K69" s="601"/>
      <c r="L69" s="247"/>
    </row>
    <row r="70" spans="2:14" ht="26.25" thickBot="1" x14ac:dyDescent="0.4">
      <c r="C70" s="131">
        <v>71</v>
      </c>
      <c r="D70" s="123"/>
      <c r="E70" s="560" t="s">
        <v>22</v>
      </c>
      <c r="F70" s="561"/>
      <c r="G70" s="561"/>
      <c r="H70" s="561"/>
      <c r="I70" s="562"/>
      <c r="J70" s="331"/>
      <c r="K70" s="599"/>
      <c r="L70" s="254"/>
    </row>
    <row r="71" spans="2:14" ht="26.25" x14ac:dyDescent="0.4">
      <c r="C71" s="128">
        <v>711</v>
      </c>
      <c r="D71" s="121"/>
      <c r="E71" s="563" t="s">
        <v>23</v>
      </c>
      <c r="F71" s="564"/>
      <c r="G71" s="564"/>
      <c r="H71" s="564"/>
      <c r="I71" s="565"/>
      <c r="J71" s="597">
        <f>SUM(J72:K75)</f>
        <v>880000</v>
      </c>
      <c r="K71" s="598"/>
      <c r="L71" s="208">
        <f>SUM(L72:L75)</f>
        <v>935000</v>
      </c>
    </row>
    <row r="72" spans="2:14" ht="25.5" x14ac:dyDescent="0.35">
      <c r="C72" s="129"/>
      <c r="D72" s="120">
        <v>7111</v>
      </c>
      <c r="E72" s="382" t="s">
        <v>24</v>
      </c>
      <c r="F72" s="383"/>
      <c r="G72" s="383"/>
      <c r="H72" s="383"/>
      <c r="I72" s="384"/>
      <c r="J72" s="291">
        <v>210000</v>
      </c>
      <c r="K72" s="292"/>
      <c r="L72" s="199">
        <v>250000</v>
      </c>
      <c r="M72" s="6"/>
    </row>
    <row r="73" spans="2:14" ht="25.5" x14ac:dyDescent="0.35">
      <c r="C73" s="129"/>
      <c r="D73" s="120">
        <v>71131</v>
      </c>
      <c r="E73" s="382" t="s">
        <v>25</v>
      </c>
      <c r="F73" s="383"/>
      <c r="G73" s="383"/>
      <c r="H73" s="383"/>
      <c r="I73" s="384"/>
      <c r="J73" s="291">
        <v>400000</v>
      </c>
      <c r="K73" s="292"/>
      <c r="L73" s="199">
        <v>400000</v>
      </c>
      <c r="M73" s="6"/>
    </row>
    <row r="74" spans="2:14" ht="25.5" x14ac:dyDescent="0.35">
      <c r="C74" s="129"/>
      <c r="D74" s="120">
        <v>71132</v>
      </c>
      <c r="E74" s="382" t="s">
        <v>26</v>
      </c>
      <c r="F74" s="383"/>
      <c r="G74" s="383"/>
      <c r="H74" s="383"/>
      <c r="I74" s="384"/>
      <c r="J74" s="291">
        <v>60000</v>
      </c>
      <c r="K74" s="292"/>
      <c r="L74" s="199">
        <v>75000</v>
      </c>
      <c r="M74" s="22"/>
    </row>
    <row r="75" spans="2:14" ht="26.25" thickBot="1" x14ac:dyDescent="0.4">
      <c r="C75" s="130"/>
      <c r="D75" s="119">
        <v>71175</v>
      </c>
      <c r="E75" s="380" t="s">
        <v>27</v>
      </c>
      <c r="F75" s="381"/>
      <c r="G75" s="381"/>
      <c r="H75" s="381"/>
      <c r="I75" s="430"/>
      <c r="J75" s="331">
        <v>210000</v>
      </c>
      <c r="K75" s="332"/>
      <c r="L75" s="199">
        <v>210000</v>
      </c>
      <c r="M75" s="7"/>
    </row>
    <row r="76" spans="2:14" ht="26.25" x14ac:dyDescent="0.4">
      <c r="C76" s="122">
        <v>713</v>
      </c>
      <c r="D76" s="121"/>
      <c r="E76" s="489" t="s">
        <v>28</v>
      </c>
      <c r="F76" s="490"/>
      <c r="G76" s="490"/>
      <c r="H76" s="490"/>
      <c r="I76" s="491"/>
      <c r="J76" s="547">
        <f>SUM(J77:K78)</f>
        <v>95000</v>
      </c>
      <c r="K76" s="548"/>
      <c r="L76" s="198">
        <f>SUM(L77:L78)</f>
        <v>55000</v>
      </c>
      <c r="M76" s="6"/>
    </row>
    <row r="77" spans="2:14" ht="25.5" x14ac:dyDescent="0.35">
      <c r="C77" s="122"/>
      <c r="D77" s="120">
        <v>71312</v>
      </c>
      <c r="E77" s="382" t="s">
        <v>29</v>
      </c>
      <c r="F77" s="383"/>
      <c r="G77" s="383"/>
      <c r="H77" s="383"/>
      <c r="I77" s="384"/>
      <c r="J77" s="291">
        <v>45000</v>
      </c>
      <c r="K77" s="292"/>
      <c r="L77" s="199">
        <v>45000</v>
      </c>
      <c r="M77" s="6"/>
    </row>
    <row r="78" spans="2:14" ht="26.25" thickBot="1" x14ac:dyDescent="0.4">
      <c r="C78" s="127"/>
      <c r="D78" s="119">
        <v>71351</v>
      </c>
      <c r="E78" s="380" t="s">
        <v>30</v>
      </c>
      <c r="F78" s="381"/>
      <c r="G78" s="381"/>
      <c r="H78" s="381"/>
      <c r="I78" s="430"/>
      <c r="J78" s="331">
        <v>50000</v>
      </c>
      <c r="K78" s="332"/>
      <c r="L78" s="199">
        <v>10000</v>
      </c>
      <c r="M78" s="6"/>
    </row>
    <row r="79" spans="2:14" ht="26.25" x14ac:dyDescent="0.4">
      <c r="C79" s="129">
        <v>714</v>
      </c>
      <c r="D79" s="121"/>
      <c r="E79" s="489" t="s">
        <v>31</v>
      </c>
      <c r="F79" s="490"/>
      <c r="G79" s="490"/>
      <c r="H79" s="490"/>
      <c r="I79" s="491"/>
      <c r="J79" s="547">
        <f>SUM(J80:K86)</f>
        <v>760000</v>
      </c>
      <c r="K79" s="548"/>
      <c r="L79" s="198">
        <f>SUM(L80:L86)</f>
        <v>189600</v>
      </c>
    </row>
    <row r="80" spans="2:14" ht="25.5" x14ac:dyDescent="0.35">
      <c r="C80" s="129"/>
      <c r="D80" s="120">
        <v>7141</v>
      </c>
      <c r="E80" s="541" t="s">
        <v>32</v>
      </c>
      <c r="F80" s="542"/>
      <c r="G80" s="542"/>
      <c r="H80" s="542"/>
      <c r="I80" s="543"/>
      <c r="J80" s="291">
        <v>0</v>
      </c>
      <c r="K80" s="292"/>
      <c r="L80" s="199">
        <v>0</v>
      </c>
    </row>
    <row r="81" spans="3:14" ht="25.5" x14ac:dyDescent="0.35">
      <c r="C81" s="129"/>
      <c r="D81" s="120">
        <v>7142</v>
      </c>
      <c r="E81" s="382" t="s">
        <v>33</v>
      </c>
      <c r="F81" s="383"/>
      <c r="G81" s="383"/>
      <c r="H81" s="383"/>
      <c r="I81" s="384"/>
      <c r="J81" s="291">
        <v>25000</v>
      </c>
      <c r="K81" s="292"/>
      <c r="L81" s="199">
        <v>25000</v>
      </c>
    </row>
    <row r="82" spans="3:14" ht="50.25" customHeight="1" x14ac:dyDescent="0.35">
      <c r="C82" s="129"/>
      <c r="D82" s="124">
        <v>7146</v>
      </c>
      <c r="E82" s="549" t="s">
        <v>34</v>
      </c>
      <c r="F82" s="550"/>
      <c r="G82" s="550"/>
      <c r="H82" s="550"/>
      <c r="I82" s="551"/>
      <c r="J82" s="492">
        <v>450000</v>
      </c>
      <c r="K82" s="493"/>
      <c r="L82" s="200">
        <v>0</v>
      </c>
    </row>
    <row r="83" spans="3:14" ht="54.75" customHeight="1" x14ac:dyDescent="0.35">
      <c r="C83" s="129"/>
      <c r="D83" s="124">
        <v>71461</v>
      </c>
      <c r="E83" s="549" t="s">
        <v>35</v>
      </c>
      <c r="F83" s="550"/>
      <c r="G83" s="550"/>
      <c r="H83" s="550"/>
      <c r="I83" s="551"/>
      <c r="J83" s="492">
        <v>50000</v>
      </c>
      <c r="K83" s="493"/>
      <c r="L83" s="200">
        <v>39600</v>
      </c>
    </row>
    <row r="84" spans="3:14" ht="47.25" customHeight="1" x14ac:dyDescent="0.35">
      <c r="C84" s="129"/>
      <c r="D84" s="124">
        <v>71484</v>
      </c>
      <c r="E84" s="549" t="s">
        <v>36</v>
      </c>
      <c r="F84" s="550"/>
      <c r="G84" s="550"/>
      <c r="H84" s="550"/>
      <c r="I84" s="551"/>
      <c r="J84" s="291">
        <v>105000</v>
      </c>
      <c r="K84" s="292"/>
      <c r="L84" s="199">
        <v>45000</v>
      </c>
      <c r="M84" s="191"/>
    </row>
    <row r="85" spans="3:14" ht="27.75" customHeight="1" x14ac:dyDescent="0.35">
      <c r="C85" s="129"/>
      <c r="D85" s="120">
        <v>71489</v>
      </c>
      <c r="E85" s="549" t="s">
        <v>37</v>
      </c>
      <c r="F85" s="550"/>
      <c r="G85" s="550"/>
      <c r="H85" s="550"/>
      <c r="I85" s="551"/>
      <c r="J85" s="291">
        <v>80000</v>
      </c>
      <c r="K85" s="292"/>
      <c r="L85" s="199">
        <v>80000</v>
      </c>
    </row>
    <row r="86" spans="3:14" ht="27.75" customHeight="1" thickBot="1" x14ac:dyDescent="0.4">
      <c r="C86" s="130"/>
      <c r="D86" s="119">
        <v>7149</v>
      </c>
      <c r="E86" s="544" t="s">
        <v>38</v>
      </c>
      <c r="F86" s="545"/>
      <c r="G86" s="545"/>
      <c r="H86" s="545"/>
      <c r="I86" s="546"/>
      <c r="J86" s="331">
        <v>50000</v>
      </c>
      <c r="K86" s="332"/>
      <c r="L86" s="199">
        <v>0</v>
      </c>
    </row>
    <row r="87" spans="3:14" ht="32.25" customHeight="1" x14ac:dyDescent="0.4">
      <c r="C87" s="122">
        <v>715</v>
      </c>
      <c r="D87" s="121"/>
      <c r="E87" s="489" t="s">
        <v>39</v>
      </c>
      <c r="F87" s="490"/>
      <c r="G87" s="490"/>
      <c r="H87" s="490"/>
      <c r="I87" s="491"/>
      <c r="J87" s="547">
        <f>SUM(J88:K91)</f>
        <v>44000</v>
      </c>
      <c r="K87" s="548"/>
      <c r="L87" s="198">
        <f>SUM(L88:L91)</f>
        <v>44000</v>
      </c>
    </row>
    <row r="88" spans="3:14" ht="37.5" customHeight="1" x14ac:dyDescent="0.25">
      <c r="C88" s="122"/>
      <c r="D88" s="124">
        <v>7153</v>
      </c>
      <c r="E88" s="538" t="s">
        <v>40</v>
      </c>
      <c r="F88" s="539"/>
      <c r="G88" s="539"/>
      <c r="H88" s="539"/>
      <c r="I88" s="540"/>
      <c r="J88" s="492">
        <v>5000</v>
      </c>
      <c r="K88" s="493"/>
      <c r="L88" s="200">
        <v>5000</v>
      </c>
    </row>
    <row r="89" spans="3:14" s="19" customFormat="1" ht="53.25" customHeight="1" x14ac:dyDescent="0.25">
      <c r="C89" s="122"/>
      <c r="D89" s="171">
        <v>71523</v>
      </c>
      <c r="E89" s="314" t="s">
        <v>124</v>
      </c>
      <c r="F89" s="315"/>
      <c r="G89" s="315"/>
      <c r="H89" s="315"/>
      <c r="I89" s="316"/>
      <c r="J89" s="492">
        <v>15000</v>
      </c>
      <c r="K89" s="493"/>
      <c r="L89" s="200">
        <v>15000</v>
      </c>
      <c r="M89" s="2"/>
      <c r="N89" s="2"/>
    </row>
    <row r="90" spans="3:14" s="19" customFormat="1" ht="49.5" customHeight="1" x14ac:dyDescent="0.25">
      <c r="C90" s="122"/>
      <c r="D90" s="171">
        <v>71525</v>
      </c>
      <c r="E90" s="314" t="s">
        <v>127</v>
      </c>
      <c r="F90" s="315"/>
      <c r="G90" s="315"/>
      <c r="H90" s="315"/>
      <c r="I90" s="316"/>
      <c r="J90" s="492">
        <v>1500</v>
      </c>
      <c r="K90" s="493"/>
      <c r="L90" s="200">
        <v>1500</v>
      </c>
      <c r="M90" s="2"/>
      <c r="N90" s="2"/>
    </row>
    <row r="91" spans="3:14" ht="26.25" thickBot="1" x14ac:dyDescent="0.4">
      <c r="C91" s="127"/>
      <c r="D91" s="119">
        <v>71554</v>
      </c>
      <c r="E91" s="380" t="s">
        <v>8</v>
      </c>
      <c r="F91" s="381"/>
      <c r="G91" s="381"/>
      <c r="H91" s="381"/>
      <c r="I91" s="430"/>
      <c r="J91" s="331">
        <v>22500</v>
      </c>
      <c r="K91" s="332"/>
      <c r="L91" s="209">
        <v>22500</v>
      </c>
    </row>
    <row r="92" spans="3:14" ht="37.5" customHeight="1" x14ac:dyDescent="0.4">
      <c r="C92" s="185">
        <v>73</v>
      </c>
      <c r="D92" s="186"/>
      <c r="E92" s="486" t="s">
        <v>41</v>
      </c>
      <c r="F92" s="487"/>
      <c r="G92" s="487"/>
      <c r="H92" s="487"/>
      <c r="I92" s="488"/>
      <c r="J92" s="280">
        <f>SUM(J93)</f>
        <v>390000</v>
      </c>
      <c r="K92" s="281"/>
      <c r="L92" s="208">
        <f>SUM(L93)</f>
        <v>461656.81</v>
      </c>
    </row>
    <row r="93" spans="3:14" ht="26.25" thickBot="1" x14ac:dyDescent="0.4">
      <c r="C93" s="172">
        <v>732</v>
      </c>
      <c r="D93" s="173">
        <v>7321</v>
      </c>
      <c r="E93" s="328" t="s">
        <v>42</v>
      </c>
      <c r="F93" s="329"/>
      <c r="G93" s="329"/>
      <c r="H93" s="329"/>
      <c r="I93" s="330"/>
      <c r="J93" s="321">
        <v>390000</v>
      </c>
      <c r="K93" s="322"/>
      <c r="L93" s="209">
        <v>461656.81</v>
      </c>
    </row>
    <row r="94" spans="3:14" ht="26.25" x14ac:dyDescent="0.4">
      <c r="C94" s="174">
        <v>74</v>
      </c>
      <c r="D94" s="121"/>
      <c r="E94" s="489" t="s">
        <v>43</v>
      </c>
      <c r="F94" s="490"/>
      <c r="G94" s="490"/>
      <c r="H94" s="490"/>
      <c r="I94" s="491"/>
      <c r="J94" s="547">
        <f>SUM(J95:K98)</f>
        <v>2314230</v>
      </c>
      <c r="K94" s="548"/>
      <c r="L94" s="208">
        <f>SUM(L95:L98)</f>
        <v>2339630</v>
      </c>
    </row>
    <row r="95" spans="3:14" ht="25.5" customHeight="1" x14ac:dyDescent="0.25">
      <c r="C95" s="122"/>
      <c r="D95" s="124">
        <v>74122</v>
      </c>
      <c r="E95" s="611" t="s">
        <v>138</v>
      </c>
      <c r="F95" s="612"/>
      <c r="G95" s="612"/>
      <c r="H95" s="612"/>
      <c r="I95" s="613"/>
      <c r="J95" s="492">
        <v>200000</v>
      </c>
      <c r="K95" s="493"/>
      <c r="L95" s="200">
        <v>580000</v>
      </c>
    </row>
    <row r="96" spans="3:14" s="19" customFormat="1" ht="27" customHeight="1" x14ac:dyDescent="0.35">
      <c r="C96" s="122"/>
      <c r="D96" s="175">
        <v>74123</v>
      </c>
      <c r="E96" s="314" t="s">
        <v>125</v>
      </c>
      <c r="F96" s="315"/>
      <c r="G96" s="315"/>
      <c r="H96" s="315"/>
      <c r="I96" s="316"/>
      <c r="J96" s="291">
        <v>200000</v>
      </c>
      <c r="K96" s="292"/>
      <c r="L96" s="199">
        <v>0</v>
      </c>
      <c r="M96" s="2"/>
      <c r="N96" s="2"/>
    </row>
    <row r="97" spans="3:14" s="19" customFormat="1" ht="27" customHeight="1" x14ac:dyDescent="0.35">
      <c r="C97" s="122"/>
      <c r="D97" s="175">
        <v>7413</v>
      </c>
      <c r="E97" s="314" t="s">
        <v>139</v>
      </c>
      <c r="F97" s="315"/>
      <c r="G97" s="315"/>
      <c r="H97" s="315"/>
      <c r="I97" s="316"/>
      <c r="J97" s="291">
        <v>414230</v>
      </c>
      <c r="K97" s="292"/>
      <c r="L97" s="199">
        <v>209630</v>
      </c>
      <c r="M97" s="2"/>
      <c r="N97" s="2"/>
    </row>
    <row r="98" spans="3:14" ht="26.25" thickBot="1" x14ac:dyDescent="0.4">
      <c r="C98" s="127"/>
      <c r="D98" s="176">
        <v>7421</v>
      </c>
      <c r="E98" s="605" t="s">
        <v>126</v>
      </c>
      <c r="F98" s="606"/>
      <c r="G98" s="606"/>
      <c r="H98" s="606"/>
      <c r="I98" s="607"/>
      <c r="J98" s="331">
        <v>1500000</v>
      </c>
      <c r="K98" s="332"/>
      <c r="L98" s="210">
        <v>1550000</v>
      </c>
    </row>
    <row r="99" spans="3:14" ht="27" thickBot="1" x14ac:dyDescent="0.45">
      <c r="C99" s="242">
        <v>7</v>
      </c>
      <c r="D99" s="635" t="s">
        <v>44</v>
      </c>
      <c r="E99" s="636"/>
      <c r="F99" s="636"/>
      <c r="G99" s="636"/>
      <c r="H99" s="636"/>
      <c r="I99" s="637"/>
      <c r="J99" s="630">
        <f>SUM(J71,J76,J79,J87,J92,J94)</f>
        <v>4483230</v>
      </c>
      <c r="K99" s="631"/>
      <c r="L99" s="255">
        <f>SUM(L71,L76,L79,L87,L92,L94)</f>
        <v>4024886.81</v>
      </c>
    </row>
    <row r="100" spans="3:14" ht="15.75" thickBot="1" x14ac:dyDescent="0.3"/>
    <row r="101" spans="3:14" ht="51.75" thickBot="1" x14ac:dyDescent="0.4">
      <c r="C101" s="34" t="s">
        <v>45</v>
      </c>
      <c r="D101" s="35" t="s">
        <v>45</v>
      </c>
      <c r="E101" s="394" t="s">
        <v>20</v>
      </c>
      <c r="F101" s="395"/>
      <c r="G101" s="395"/>
      <c r="H101" s="395"/>
      <c r="I101" s="450"/>
      <c r="J101" s="394" t="s">
        <v>123</v>
      </c>
      <c r="K101" s="395"/>
      <c r="L101" s="253" t="s">
        <v>156</v>
      </c>
    </row>
    <row r="102" spans="3:14" ht="27" thickBot="1" x14ac:dyDescent="0.4">
      <c r="C102" s="163">
        <v>4</v>
      </c>
      <c r="D102" s="608" t="s">
        <v>9</v>
      </c>
      <c r="E102" s="609"/>
      <c r="F102" s="609"/>
      <c r="G102" s="609"/>
      <c r="H102" s="609"/>
      <c r="I102" s="610"/>
      <c r="J102" s="638"/>
      <c r="K102" s="639"/>
      <c r="L102" s="207"/>
    </row>
    <row r="103" spans="3:14" ht="27" thickBot="1" x14ac:dyDescent="0.45">
      <c r="C103" s="36">
        <v>411</v>
      </c>
      <c r="D103" s="293" t="s">
        <v>46</v>
      </c>
      <c r="E103" s="294"/>
      <c r="F103" s="294"/>
      <c r="G103" s="294"/>
      <c r="H103" s="294"/>
      <c r="I103" s="295"/>
      <c r="J103" s="284">
        <f>SUM(J104:K108)</f>
        <v>910246</v>
      </c>
      <c r="K103" s="285"/>
      <c r="L103" s="212">
        <f>SUM(L104:L108)</f>
        <v>869600</v>
      </c>
    </row>
    <row r="104" spans="3:14" ht="25.5" x14ac:dyDescent="0.35">
      <c r="C104" s="37"/>
      <c r="D104" s="38">
        <v>4111</v>
      </c>
      <c r="E104" s="632" t="s">
        <v>47</v>
      </c>
      <c r="F104" s="633"/>
      <c r="G104" s="633"/>
      <c r="H104" s="633"/>
      <c r="I104" s="634"/>
      <c r="J104" s="282">
        <f>SUM(J176,J205,J228,J248,J304,J334,J354,J378,J398,J419,J439)</f>
        <v>527042</v>
      </c>
      <c r="K104" s="283"/>
      <c r="L104" s="211">
        <f>SUM(L176,L205,L228,L248,L304,L334,L354,L378,L398,L419,L439)</f>
        <v>499665</v>
      </c>
      <c r="N104"/>
    </row>
    <row r="105" spans="3:14" ht="25.5" x14ac:dyDescent="0.35">
      <c r="C105" s="113"/>
      <c r="D105" s="40">
        <v>4112</v>
      </c>
      <c r="E105" s="288" t="s">
        <v>48</v>
      </c>
      <c r="F105" s="289"/>
      <c r="G105" s="289"/>
      <c r="H105" s="289"/>
      <c r="I105" s="290"/>
      <c r="J105" s="286">
        <f>SUM(J177,J206,J229,J249,J305,J335,J355,J379,J399,J420,J440)</f>
        <v>79156</v>
      </c>
      <c r="K105" s="287"/>
      <c r="L105" s="201">
        <f>SUM(L177,L206,L229,L249,L305,L335,L355,L379,L399,L420,L440)</f>
        <v>78335</v>
      </c>
      <c r="N105"/>
    </row>
    <row r="106" spans="3:14" ht="25.5" x14ac:dyDescent="0.35">
      <c r="C106" s="113"/>
      <c r="D106" s="40">
        <v>4113</v>
      </c>
      <c r="E106" s="288" t="s">
        <v>49</v>
      </c>
      <c r="F106" s="289"/>
      <c r="G106" s="289"/>
      <c r="H106" s="289"/>
      <c r="I106" s="290"/>
      <c r="J106" s="286">
        <f>SUM(J178,J207,J230,J250,J306,J336,J356,J380,J400,J421,J441)</f>
        <v>199300</v>
      </c>
      <c r="K106" s="287"/>
      <c r="L106" s="201">
        <f>SUM(L178,L207,L230,L250,L306,L336,L356,L380,L400,L421,L441)</f>
        <v>190900</v>
      </c>
      <c r="N106"/>
    </row>
    <row r="107" spans="3:14" ht="25.5" x14ac:dyDescent="0.35">
      <c r="C107" s="113"/>
      <c r="D107" s="117">
        <v>4114</v>
      </c>
      <c r="E107" s="288" t="s">
        <v>50</v>
      </c>
      <c r="F107" s="289"/>
      <c r="G107" s="289"/>
      <c r="H107" s="289"/>
      <c r="I107" s="290"/>
      <c r="J107" s="286">
        <f>SUM(J179,J208,J231,J251,J307,J337,J357,J381,J401,J422,J442)</f>
        <v>93142</v>
      </c>
      <c r="K107" s="287"/>
      <c r="L107" s="201">
        <f>SUM(L179,L208,L231,L251,L307,L337,L357,L381,L401,L422,L442)</f>
        <v>89765</v>
      </c>
      <c r="N107"/>
    </row>
    <row r="108" spans="3:14" ht="26.25" thickBot="1" x14ac:dyDescent="0.4">
      <c r="C108" s="111"/>
      <c r="D108" s="116">
        <v>4115</v>
      </c>
      <c r="E108" s="311" t="s">
        <v>51</v>
      </c>
      <c r="F108" s="312"/>
      <c r="G108" s="312"/>
      <c r="H108" s="312"/>
      <c r="I108" s="313"/>
      <c r="J108" s="321">
        <f>SUM(J180,J209,J232,J252,J308,J338,J358,J382,J402,J423,J443)</f>
        <v>11606</v>
      </c>
      <c r="K108" s="322"/>
      <c r="L108" s="205">
        <f>SUM(L180,L209,L232,L252,L308,L338,L358,L382,L402,L423,L443)</f>
        <v>10935</v>
      </c>
      <c r="M108"/>
      <c r="N108"/>
    </row>
    <row r="109" spans="3:14" ht="27" thickBot="1" x14ac:dyDescent="0.45">
      <c r="C109" s="43">
        <v>412</v>
      </c>
      <c r="D109" s="293" t="s">
        <v>52</v>
      </c>
      <c r="E109" s="294"/>
      <c r="F109" s="294"/>
      <c r="G109" s="294"/>
      <c r="H109" s="294"/>
      <c r="I109" s="295"/>
      <c r="J109" s="326">
        <f>SUM(J110:K112)</f>
        <v>93000</v>
      </c>
      <c r="K109" s="327"/>
      <c r="L109" s="213">
        <f>SUM(L110:L112)</f>
        <v>87745.86</v>
      </c>
      <c r="N109"/>
    </row>
    <row r="110" spans="3:14" ht="25.5" x14ac:dyDescent="0.35">
      <c r="C110" s="39"/>
      <c r="D110" s="44">
        <v>4121</v>
      </c>
      <c r="E110" s="364" t="s">
        <v>154</v>
      </c>
      <c r="F110" s="365"/>
      <c r="G110" s="365"/>
      <c r="H110" s="365"/>
      <c r="I110" s="366"/>
      <c r="J110" s="347">
        <f>SUM(J182,J211,J234,J254,J310,J340,J360,J384,J404,J425)</f>
        <v>17000</v>
      </c>
      <c r="K110" s="348"/>
      <c r="L110" s="211">
        <f>SUM(,,,L254)</f>
        <v>17000</v>
      </c>
      <c r="N110"/>
    </row>
    <row r="111" spans="3:14" ht="25.5" x14ac:dyDescent="0.35">
      <c r="C111" s="113"/>
      <c r="D111" s="40">
        <v>4126</v>
      </c>
      <c r="E111" s="288" t="s">
        <v>54</v>
      </c>
      <c r="F111" s="289"/>
      <c r="G111" s="289"/>
      <c r="H111" s="289"/>
      <c r="I111" s="290"/>
      <c r="J111" s="349">
        <f>SUM(J212)</f>
        <v>63000</v>
      </c>
      <c r="K111" s="350"/>
      <c r="L111" s="201">
        <f>SUM(L212)</f>
        <v>63000</v>
      </c>
      <c r="N111"/>
    </row>
    <row r="112" spans="3:14" ht="26.25" thickBot="1" x14ac:dyDescent="0.4">
      <c r="C112" s="39"/>
      <c r="D112" s="42">
        <v>4127</v>
      </c>
      <c r="E112" s="311" t="s">
        <v>55</v>
      </c>
      <c r="F112" s="312"/>
      <c r="G112" s="312"/>
      <c r="H112" s="312"/>
      <c r="I112" s="313"/>
      <c r="J112" s="351">
        <f>SUM(J183+J213+J235+J255+J311+J341+J361+J385+J405+J426+J445)</f>
        <v>13000</v>
      </c>
      <c r="K112" s="352"/>
      <c r="L112" s="205">
        <f>SUM(L183,L213,L235,L255,L311,L341,L361,L385,L405,L426,L445)</f>
        <v>7745.8600000000006</v>
      </c>
      <c r="M112"/>
      <c r="N112"/>
    </row>
    <row r="113" spans="3:14" ht="27" thickBot="1" x14ac:dyDescent="0.45">
      <c r="C113" s="43">
        <v>413</v>
      </c>
      <c r="D113" s="293" t="s">
        <v>56</v>
      </c>
      <c r="E113" s="294"/>
      <c r="F113" s="294"/>
      <c r="G113" s="294"/>
      <c r="H113" s="294"/>
      <c r="I113" s="295"/>
      <c r="J113" s="284">
        <f>SUM(J114:K117)</f>
        <v>80940</v>
      </c>
      <c r="K113" s="285"/>
      <c r="L113" s="212">
        <f>SUM(L114:L117)</f>
        <v>84090</v>
      </c>
      <c r="N113"/>
    </row>
    <row r="114" spans="3:14" ht="25.5" x14ac:dyDescent="0.35">
      <c r="C114" s="115"/>
      <c r="D114" s="38">
        <v>4131</v>
      </c>
      <c r="E114" s="364" t="s">
        <v>57</v>
      </c>
      <c r="F114" s="365"/>
      <c r="G114" s="365"/>
      <c r="H114" s="365"/>
      <c r="I114" s="366"/>
      <c r="J114" s="282">
        <f>SUM(J257+J447)</f>
        <v>22400</v>
      </c>
      <c r="K114" s="283"/>
      <c r="L114" s="211">
        <f>SUM(L257+L447)</f>
        <v>24300</v>
      </c>
      <c r="N114"/>
    </row>
    <row r="115" spans="3:14" s="19" customFormat="1" ht="25.5" x14ac:dyDescent="0.35">
      <c r="C115" s="39"/>
      <c r="D115" s="38">
        <v>4133</v>
      </c>
      <c r="E115" s="288" t="s">
        <v>131</v>
      </c>
      <c r="F115" s="289"/>
      <c r="G115" s="289"/>
      <c r="H115" s="289"/>
      <c r="I115" s="290"/>
      <c r="J115" s="286">
        <f>SUM(J448)</f>
        <v>0</v>
      </c>
      <c r="K115" s="287"/>
      <c r="L115" s="201">
        <f>SUM(L448)</f>
        <v>0</v>
      </c>
      <c r="M115" s="2"/>
    </row>
    <row r="116" spans="3:14" ht="25.5" x14ac:dyDescent="0.35">
      <c r="C116" s="39"/>
      <c r="D116" s="40">
        <v>4134</v>
      </c>
      <c r="E116" s="288" t="s">
        <v>58</v>
      </c>
      <c r="F116" s="289"/>
      <c r="G116" s="289"/>
      <c r="H116" s="289"/>
      <c r="I116" s="290"/>
      <c r="J116" s="286">
        <f>SUM(J258+J449)</f>
        <v>42000</v>
      </c>
      <c r="K116" s="287"/>
      <c r="L116" s="201">
        <f>SUM(L258)</f>
        <v>43500</v>
      </c>
      <c r="N116"/>
    </row>
    <row r="117" spans="3:14" ht="26.25" thickBot="1" x14ac:dyDescent="0.4">
      <c r="C117" s="111"/>
      <c r="D117" s="42">
        <v>4135</v>
      </c>
      <c r="E117" s="311" t="s">
        <v>59</v>
      </c>
      <c r="F117" s="312"/>
      <c r="G117" s="312"/>
      <c r="H117" s="312"/>
      <c r="I117" s="313"/>
      <c r="J117" s="321">
        <f>SUM(J185+J215+J237+J259+J313+J343+J363+J387+J407+J428+J450)</f>
        <v>16540</v>
      </c>
      <c r="K117" s="322"/>
      <c r="L117" s="210">
        <f>SUM(L185,L215,L237,L259,L313,L343,L363,L387,L407,L428,L450)</f>
        <v>16290</v>
      </c>
      <c r="M117"/>
      <c r="N117"/>
    </row>
    <row r="118" spans="3:14" ht="27" thickBot="1" x14ac:dyDescent="0.45">
      <c r="C118" s="43">
        <v>414</v>
      </c>
      <c r="D118" s="323" t="s">
        <v>60</v>
      </c>
      <c r="E118" s="324"/>
      <c r="F118" s="324"/>
      <c r="G118" s="324"/>
      <c r="H118" s="324"/>
      <c r="I118" s="325"/>
      <c r="J118" s="326">
        <f>SUM(J119:K127)</f>
        <v>279200</v>
      </c>
      <c r="K118" s="327"/>
      <c r="L118" s="213">
        <f>SUM(L119:L127)</f>
        <v>338666</v>
      </c>
      <c r="M118"/>
      <c r="N118"/>
    </row>
    <row r="119" spans="3:14" ht="25.5" x14ac:dyDescent="0.35">
      <c r="C119" s="115"/>
      <c r="D119" s="38">
        <v>4141</v>
      </c>
      <c r="E119" s="364" t="s">
        <v>61</v>
      </c>
      <c r="F119" s="365"/>
      <c r="G119" s="365"/>
      <c r="H119" s="365"/>
      <c r="I119" s="366"/>
      <c r="J119" s="338">
        <f>SUM(J187+J217+J239+J261+J315+J345+J365+J389+J409+J430+J452)</f>
        <v>10300</v>
      </c>
      <c r="K119" s="339"/>
      <c r="L119" s="214">
        <f>SUM(L187,L217,L239,L261,L315,L345,L365,L389,L409,L430,L452)</f>
        <v>5290</v>
      </c>
      <c r="M119"/>
      <c r="N119"/>
    </row>
    <row r="120" spans="3:14" ht="25.5" x14ac:dyDescent="0.35">
      <c r="C120" s="39"/>
      <c r="D120" s="40">
        <v>4142</v>
      </c>
      <c r="E120" s="288" t="s">
        <v>62</v>
      </c>
      <c r="F120" s="289"/>
      <c r="G120" s="289"/>
      <c r="H120" s="289"/>
      <c r="I120" s="290"/>
      <c r="J120" s="291">
        <f>SUM(J188+J218+J240+J262+J316+J346+J366+J390+J410+J431+J453)</f>
        <v>13350</v>
      </c>
      <c r="K120" s="292"/>
      <c r="L120" s="199">
        <f>SUM(L188,L218,L240,L262,L316,L346,L366,L390,L410,L431,L453)</f>
        <v>19246</v>
      </c>
      <c r="N120"/>
    </row>
    <row r="121" spans="3:14" ht="25.5" x14ac:dyDescent="0.35">
      <c r="C121" s="113"/>
      <c r="D121" s="40">
        <v>4143</v>
      </c>
      <c r="E121" s="288" t="s">
        <v>63</v>
      </c>
      <c r="F121" s="289"/>
      <c r="G121" s="289"/>
      <c r="H121" s="289"/>
      <c r="I121" s="290"/>
      <c r="J121" s="291">
        <f>SUM(J263+J454)</f>
        <v>20000</v>
      </c>
      <c r="K121" s="292"/>
      <c r="L121" s="199">
        <f>SUM(L263,L454)</f>
        <v>20000</v>
      </c>
      <c r="N121"/>
    </row>
    <row r="122" spans="3:14" ht="25.5" x14ac:dyDescent="0.35">
      <c r="C122" s="113"/>
      <c r="D122" s="40">
        <v>4144</v>
      </c>
      <c r="E122" s="288" t="s">
        <v>64</v>
      </c>
      <c r="F122" s="289"/>
      <c r="G122" s="289"/>
      <c r="H122" s="289"/>
      <c r="I122" s="290"/>
      <c r="J122" s="291">
        <f>SUM(J264)</f>
        <v>5000</v>
      </c>
      <c r="K122" s="292"/>
      <c r="L122" s="199">
        <f>SUM(L264)</f>
        <v>5000</v>
      </c>
      <c r="N122"/>
    </row>
    <row r="123" spans="3:14" ht="25.5" x14ac:dyDescent="0.35">
      <c r="C123" s="113"/>
      <c r="D123" s="40">
        <v>4146</v>
      </c>
      <c r="E123" s="288" t="s">
        <v>115</v>
      </c>
      <c r="F123" s="289"/>
      <c r="G123" s="289"/>
      <c r="H123" s="289"/>
      <c r="I123" s="290"/>
      <c r="J123" s="291">
        <f>SUM(J265+J411)</f>
        <v>15000</v>
      </c>
      <c r="K123" s="292"/>
      <c r="L123" s="199">
        <f>SUM(L265,L411)</f>
        <v>2000</v>
      </c>
      <c r="N123"/>
    </row>
    <row r="124" spans="3:14" ht="25.5" x14ac:dyDescent="0.35">
      <c r="C124" s="113"/>
      <c r="D124" s="40">
        <v>4147</v>
      </c>
      <c r="E124" s="288" t="s">
        <v>65</v>
      </c>
      <c r="F124" s="289"/>
      <c r="G124" s="289"/>
      <c r="H124" s="289"/>
      <c r="I124" s="290"/>
      <c r="J124" s="291">
        <f>SUM(J266)</f>
        <v>15000</v>
      </c>
      <c r="K124" s="292"/>
      <c r="L124" s="199">
        <f>SUM(L266)</f>
        <v>6760</v>
      </c>
      <c r="N124" s="19"/>
    </row>
    <row r="125" spans="3:14" ht="25.5" x14ac:dyDescent="0.35">
      <c r="C125" s="113"/>
      <c r="D125" s="40">
        <v>4148</v>
      </c>
      <c r="E125" s="288" t="s">
        <v>66</v>
      </c>
      <c r="F125" s="289"/>
      <c r="G125" s="289"/>
      <c r="H125" s="289"/>
      <c r="I125" s="290"/>
      <c r="J125" s="291">
        <f>SUM(J189+J219+J241+J267+J317+J347+J367+J391+J412+J432+J455)</f>
        <v>4600</v>
      </c>
      <c r="K125" s="292"/>
      <c r="L125" s="199">
        <f>SUM(L189,L219,L241,L267,L317,L347,L367,L391,L412,L432,L455)</f>
        <v>1000</v>
      </c>
      <c r="N125" s="19"/>
    </row>
    <row r="126" spans="3:14" s="19" customFormat="1" ht="25.5" x14ac:dyDescent="0.35">
      <c r="C126" s="113"/>
      <c r="D126" s="45">
        <v>4149</v>
      </c>
      <c r="E126" s="340" t="s">
        <v>67</v>
      </c>
      <c r="F126" s="341"/>
      <c r="G126" s="341"/>
      <c r="H126" s="341"/>
      <c r="I126" s="342"/>
      <c r="J126" s="343">
        <f>SUM(J190+K220+J268+K318+J348+J368+J413+J433)</f>
        <v>155950</v>
      </c>
      <c r="K126" s="344"/>
      <c r="L126" s="202">
        <f>SUM(L190,L220,L268,L318,L348,L368,L392,L413,L433)</f>
        <v>239370</v>
      </c>
      <c r="M126" s="2"/>
      <c r="N126"/>
    </row>
    <row r="127" spans="3:14" ht="26.25" thickBot="1" x14ac:dyDescent="0.4">
      <c r="C127" s="111"/>
      <c r="D127" s="45">
        <v>41491</v>
      </c>
      <c r="E127" s="328" t="s">
        <v>121</v>
      </c>
      <c r="F127" s="329"/>
      <c r="G127" s="329"/>
      <c r="H127" s="329"/>
      <c r="I127" s="330"/>
      <c r="J127" s="331">
        <f>SUM(J269)</f>
        <v>40000</v>
      </c>
      <c r="K127" s="332"/>
      <c r="L127" s="210">
        <f>SUM(L269)</f>
        <v>40000</v>
      </c>
      <c r="N127"/>
    </row>
    <row r="128" spans="3:14" ht="27" thickBot="1" x14ac:dyDescent="0.45">
      <c r="C128" s="43">
        <v>415</v>
      </c>
      <c r="D128" s="323" t="s">
        <v>68</v>
      </c>
      <c r="E128" s="324"/>
      <c r="F128" s="324"/>
      <c r="G128" s="324"/>
      <c r="H128" s="324"/>
      <c r="I128" s="325"/>
      <c r="J128" s="319">
        <f>SUM(J129:K131)</f>
        <v>10200</v>
      </c>
      <c r="K128" s="320"/>
      <c r="L128" s="215">
        <f>SUM(L129:L131)</f>
        <v>17200</v>
      </c>
      <c r="N128" s="19"/>
    </row>
    <row r="129" spans="3:14" ht="25.5" x14ac:dyDescent="0.35">
      <c r="C129" s="39"/>
      <c r="D129" s="38">
        <v>4152</v>
      </c>
      <c r="E129" s="364" t="s">
        <v>69</v>
      </c>
      <c r="F129" s="365"/>
      <c r="G129" s="365"/>
      <c r="H129" s="365"/>
      <c r="I129" s="366"/>
      <c r="J129" s="338">
        <f>SUM(J192)</f>
        <v>3000</v>
      </c>
      <c r="K129" s="339"/>
      <c r="L129" s="214">
        <f>SUM(L192)</f>
        <v>5000</v>
      </c>
      <c r="N129"/>
    </row>
    <row r="130" spans="3:14" ht="25.5" x14ac:dyDescent="0.35">
      <c r="C130" s="112"/>
      <c r="D130" s="40">
        <v>41531</v>
      </c>
      <c r="E130" s="288" t="s">
        <v>70</v>
      </c>
      <c r="F130" s="289"/>
      <c r="G130" s="289"/>
      <c r="H130" s="289"/>
      <c r="I130" s="290"/>
      <c r="J130" s="291">
        <f>SUM(J193)</f>
        <v>5700</v>
      </c>
      <c r="K130" s="292"/>
      <c r="L130" s="199">
        <f>SUM(L193)</f>
        <v>10700</v>
      </c>
      <c r="N130"/>
    </row>
    <row r="131" spans="3:14" ht="26.25" thickBot="1" x14ac:dyDescent="0.4">
      <c r="C131" s="111"/>
      <c r="D131" s="42">
        <v>41532</v>
      </c>
      <c r="E131" s="311" t="s">
        <v>71</v>
      </c>
      <c r="F131" s="312"/>
      <c r="G131" s="312"/>
      <c r="H131" s="312"/>
      <c r="I131" s="313"/>
      <c r="J131" s="331">
        <f>SUM(J194)</f>
        <v>1500</v>
      </c>
      <c r="K131" s="332"/>
      <c r="L131" s="210">
        <f>SUM(L194)</f>
        <v>1500</v>
      </c>
      <c r="N131"/>
    </row>
    <row r="132" spans="3:14" ht="27" thickBot="1" x14ac:dyDescent="0.45">
      <c r="C132" s="39">
        <v>417</v>
      </c>
      <c r="D132" s="323" t="s">
        <v>72</v>
      </c>
      <c r="E132" s="324"/>
      <c r="F132" s="324"/>
      <c r="G132" s="324"/>
      <c r="H132" s="324"/>
      <c r="I132" s="325"/>
      <c r="J132" s="319">
        <f>SUM(J133)</f>
        <v>25000</v>
      </c>
      <c r="K132" s="320"/>
      <c r="L132" s="215">
        <f>SUM(L133)</f>
        <v>25000</v>
      </c>
      <c r="N132"/>
    </row>
    <row r="133" spans="3:14" ht="26.25" thickBot="1" x14ac:dyDescent="0.4">
      <c r="C133" s="37"/>
      <c r="D133" s="46">
        <v>4171</v>
      </c>
      <c r="E133" s="335" t="s">
        <v>73</v>
      </c>
      <c r="F133" s="336"/>
      <c r="G133" s="336"/>
      <c r="H133" s="336"/>
      <c r="I133" s="337"/>
      <c r="J133" s="333">
        <f>SUM(J271)</f>
        <v>25000</v>
      </c>
      <c r="K133" s="334"/>
      <c r="L133" s="216">
        <f>SUM(L271)</f>
        <v>25000</v>
      </c>
      <c r="N133"/>
    </row>
    <row r="134" spans="3:14" s="19" customFormat="1" ht="27" thickBot="1" x14ac:dyDescent="0.45">
      <c r="C134" s="63">
        <v>418</v>
      </c>
      <c r="D134" s="484" t="s">
        <v>112</v>
      </c>
      <c r="E134" s="485"/>
      <c r="F134" s="485"/>
      <c r="G134" s="485"/>
      <c r="H134" s="485"/>
      <c r="I134" s="485"/>
      <c r="J134" s="319">
        <f>SUM(J135)</f>
        <v>30000</v>
      </c>
      <c r="K134" s="320"/>
      <c r="L134" s="215">
        <f>SUM(L135)</f>
        <v>100000</v>
      </c>
      <c r="M134" s="2"/>
      <c r="N134"/>
    </row>
    <row r="135" spans="3:14" s="19" customFormat="1" ht="26.25" thickBot="1" x14ac:dyDescent="0.4">
      <c r="C135" s="37"/>
      <c r="D135" s="83">
        <v>41811</v>
      </c>
      <c r="E135" s="335" t="s">
        <v>113</v>
      </c>
      <c r="F135" s="336"/>
      <c r="G135" s="336"/>
      <c r="H135" s="336"/>
      <c r="I135" s="337"/>
      <c r="J135" s="333">
        <f>SUM(J370)</f>
        <v>30000</v>
      </c>
      <c r="K135" s="334"/>
      <c r="L135" s="216">
        <f>SUM(L370)</f>
        <v>100000</v>
      </c>
      <c r="M135" s="2"/>
      <c r="N135"/>
    </row>
    <row r="136" spans="3:14" ht="27" thickBot="1" x14ac:dyDescent="0.45">
      <c r="C136" s="43">
        <v>419</v>
      </c>
      <c r="D136" s="323" t="s">
        <v>74</v>
      </c>
      <c r="E136" s="324"/>
      <c r="F136" s="324"/>
      <c r="G136" s="324"/>
      <c r="H136" s="324"/>
      <c r="I136" s="325"/>
      <c r="J136" s="319">
        <f>SUM(J137:K143)</f>
        <v>82000</v>
      </c>
      <c r="K136" s="320"/>
      <c r="L136" s="215">
        <f>SUM(L137:L143)</f>
        <v>82500</v>
      </c>
      <c r="N136" s="19"/>
    </row>
    <row r="137" spans="3:14" ht="25.5" x14ac:dyDescent="0.35">
      <c r="C137" s="115"/>
      <c r="D137" s="44">
        <v>4191</v>
      </c>
      <c r="E137" s="364" t="s">
        <v>75</v>
      </c>
      <c r="F137" s="365"/>
      <c r="G137" s="365"/>
      <c r="H137" s="365"/>
      <c r="I137" s="366"/>
      <c r="J137" s="338">
        <f>SUM(J196+J273+J320+J457)</f>
        <v>12500</v>
      </c>
      <c r="K137" s="339"/>
      <c r="L137" s="214">
        <f>SUM(L196,L273,L320,L457)</f>
        <v>36000</v>
      </c>
      <c r="N137"/>
    </row>
    <row r="138" spans="3:14" s="19" customFormat="1" ht="25.5" x14ac:dyDescent="0.35">
      <c r="C138" s="114"/>
      <c r="D138" s="38">
        <v>4192</v>
      </c>
      <c r="E138" s="288" t="s">
        <v>146</v>
      </c>
      <c r="F138" s="289"/>
      <c r="G138" s="289"/>
      <c r="H138" s="289"/>
      <c r="I138" s="290"/>
      <c r="J138" s="286">
        <f>J274</f>
        <v>30000</v>
      </c>
      <c r="K138" s="287"/>
      <c r="L138" s="201">
        <f>SUM(L274)</f>
        <v>12000</v>
      </c>
      <c r="M138" s="2"/>
      <c r="N138"/>
    </row>
    <row r="139" spans="3:14" ht="25.5" x14ac:dyDescent="0.35">
      <c r="C139" s="114"/>
      <c r="D139" s="40">
        <v>4193</v>
      </c>
      <c r="E139" s="288" t="s">
        <v>76</v>
      </c>
      <c r="F139" s="289"/>
      <c r="G139" s="289"/>
      <c r="H139" s="289"/>
      <c r="I139" s="290"/>
      <c r="J139" s="291">
        <f>SUM(J278)</f>
        <v>20000</v>
      </c>
      <c r="K139" s="292"/>
      <c r="L139" s="199">
        <f>SUM(L278)</f>
        <v>15000</v>
      </c>
      <c r="N139"/>
    </row>
    <row r="140" spans="3:14" ht="25.5" x14ac:dyDescent="0.35">
      <c r="C140" s="39"/>
      <c r="D140" s="40">
        <v>4194</v>
      </c>
      <c r="E140" s="288" t="s">
        <v>77</v>
      </c>
      <c r="F140" s="289"/>
      <c r="G140" s="289"/>
      <c r="H140" s="289"/>
      <c r="I140" s="290"/>
      <c r="J140" s="291">
        <f>SUM(J275)</f>
        <v>4000</v>
      </c>
      <c r="K140" s="292"/>
      <c r="L140" s="199">
        <f>SUM(L275)</f>
        <v>4000</v>
      </c>
      <c r="N140"/>
    </row>
    <row r="141" spans="3:14" ht="25.5" x14ac:dyDescent="0.35">
      <c r="C141" s="113"/>
      <c r="D141" s="40">
        <v>4195</v>
      </c>
      <c r="E141" s="288" t="s">
        <v>78</v>
      </c>
      <c r="F141" s="289"/>
      <c r="G141" s="289"/>
      <c r="H141" s="289"/>
      <c r="I141" s="290"/>
      <c r="J141" s="291">
        <f>SUM(J276)</f>
        <v>5000</v>
      </c>
      <c r="K141" s="292"/>
      <c r="L141" s="199">
        <f>SUM(L276)</f>
        <v>5000</v>
      </c>
      <c r="N141"/>
    </row>
    <row r="142" spans="3:14" ht="25.5" x14ac:dyDescent="0.35">
      <c r="C142" s="39"/>
      <c r="D142" s="40">
        <v>4196</v>
      </c>
      <c r="E142" s="288" t="s">
        <v>79</v>
      </c>
      <c r="F142" s="289"/>
      <c r="G142" s="289"/>
      <c r="H142" s="289"/>
      <c r="I142" s="290"/>
      <c r="J142" s="291">
        <f>SUM(J277+J458)</f>
        <v>5000</v>
      </c>
      <c r="K142" s="292"/>
      <c r="L142" s="199">
        <f>SUM(L277,L458)</f>
        <v>5000</v>
      </c>
      <c r="N142"/>
    </row>
    <row r="143" spans="3:14" ht="27" customHeight="1" thickBot="1" x14ac:dyDescent="0.4">
      <c r="C143" s="111"/>
      <c r="D143" s="42">
        <v>4199</v>
      </c>
      <c r="E143" s="311" t="s">
        <v>80</v>
      </c>
      <c r="F143" s="312"/>
      <c r="G143" s="312"/>
      <c r="H143" s="312"/>
      <c r="I143" s="313"/>
      <c r="J143" s="331">
        <f>SUM(J279)</f>
        <v>5500</v>
      </c>
      <c r="K143" s="332"/>
      <c r="L143" s="210">
        <f>SUM(L279)</f>
        <v>5500</v>
      </c>
      <c r="N143"/>
    </row>
    <row r="144" spans="3:14" ht="51.75" customHeight="1" thickBot="1" x14ac:dyDescent="0.3">
      <c r="C144" s="47">
        <v>431</v>
      </c>
      <c r="D144" s="369" t="s">
        <v>11</v>
      </c>
      <c r="E144" s="370"/>
      <c r="F144" s="370"/>
      <c r="G144" s="370"/>
      <c r="H144" s="370"/>
      <c r="I144" s="371"/>
      <c r="J144" s="531">
        <f>SUM(J145:K153)</f>
        <v>424000</v>
      </c>
      <c r="K144" s="532"/>
      <c r="L144" s="217">
        <f>SUM(L145:L153)</f>
        <v>523479.95</v>
      </c>
      <c r="N144" s="19"/>
    </row>
    <row r="145" spans="3:15" ht="25.5" x14ac:dyDescent="0.35">
      <c r="C145" s="115"/>
      <c r="D145" s="44">
        <v>4313</v>
      </c>
      <c r="E145" s="364" t="s">
        <v>128</v>
      </c>
      <c r="F145" s="365"/>
      <c r="G145" s="365"/>
      <c r="H145" s="365"/>
      <c r="I145" s="366"/>
      <c r="J145" s="338">
        <f>SUM(J322)</f>
        <v>25000</v>
      </c>
      <c r="K145" s="339"/>
      <c r="L145" s="214">
        <f>SUM(L322)</f>
        <v>25000</v>
      </c>
      <c r="N145" s="19"/>
    </row>
    <row r="146" spans="3:15" s="19" customFormat="1" ht="25.5" x14ac:dyDescent="0.35">
      <c r="C146" s="39"/>
      <c r="D146" s="38">
        <v>43131</v>
      </c>
      <c r="E146" s="288" t="s">
        <v>122</v>
      </c>
      <c r="F146" s="289"/>
      <c r="G146" s="289"/>
      <c r="H146" s="289"/>
      <c r="I146" s="290"/>
      <c r="J146" s="286">
        <f>SUM(J323)</f>
        <v>100000</v>
      </c>
      <c r="K146" s="287"/>
      <c r="L146" s="201">
        <f>SUM(L323)</f>
        <v>100000</v>
      </c>
      <c r="M146" s="2"/>
    </row>
    <row r="147" spans="3:15" ht="25.5" x14ac:dyDescent="0.35">
      <c r="C147" s="112"/>
      <c r="D147" s="40">
        <v>4314</v>
      </c>
      <c r="E147" s="288" t="s">
        <v>82</v>
      </c>
      <c r="F147" s="289"/>
      <c r="G147" s="289"/>
      <c r="H147" s="289"/>
      <c r="I147" s="290"/>
      <c r="J147" s="343">
        <f>SUM(J324+J460)</f>
        <v>12600</v>
      </c>
      <c r="K147" s="344"/>
      <c r="L147" s="202">
        <f>SUM(L324,L460)</f>
        <v>12600</v>
      </c>
      <c r="N147"/>
    </row>
    <row r="148" spans="3:15" ht="25.5" x14ac:dyDescent="0.35">
      <c r="C148" s="113"/>
      <c r="D148" s="40">
        <v>43141</v>
      </c>
      <c r="E148" s="288" t="s">
        <v>83</v>
      </c>
      <c r="F148" s="289"/>
      <c r="G148" s="289"/>
      <c r="H148" s="289"/>
      <c r="I148" s="290"/>
      <c r="J148" s="291">
        <f>SUM(J325)</f>
        <v>8400</v>
      </c>
      <c r="K148" s="292"/>
      <c r="L148" s="199">
        <f>SUM(L325)</f>
        <v>8400</v>
      </c>
      <c r="N148" s="193"/>
    </row>
    <row r="149" spans="3:15" ht="25.5" x14ac:dyDescent="0.35">
      <c r="C149" s="114"/>
      <c r="D149" s="40">
        <v>4315</v>
      </c>
      <c r="E149" s="288" t="s">
        <v>129</v>
      </c>
      <c r="F149" s="289"/>
      <c r="G149" s="289"/>
      <c r="H149" s="289"/>
      <c r="I149" s="290"/>
      <c r="J149" s="286">
        <f>SUM(J281)</f>
        <v>57000</v>
      </c>
      <c r="K149" s="287"/>
      <c r="L149" s="201">
        <f>SUM(L281)</f>
        <v>74349.95</v>
      </c>
      <c r="N149" s="192"/>
    </row>
    <row r="150" spans="3:15" ht="25.5" x14ac:dyDescent="0.35">
      <c r="C150" s="114"/>
      <c r="D150" s="40">
        <v>4316</v>
      </c>
      <c r="E150" s="288" t="s">
        <v>85</v>
      </c>
      <c r="F150" s="289"/>
      <c r="G150" s="289"/>
      <c r="H150" s="289"/>
      <c r="I150" s="290"/>
      <c r="J150" s="529">
        <f>SUM(J326)</f>
        <v>72000</v>
      </c>
      <c r="K150" s="530"/>
      <c r="L150" s="203">
        <f>SUM(L326)</f>
        <v>167000</v>
      </c>
      <c r="N150"/>
    </row>
    <row r="151" spans="3:15" ht="25.5" x14ac:dyDescent="0.35">
      <c r="C151" s="114"/>
      <c r="D151" s="40">
        <v>4318</v>
      </c>
      <c r="E151" s="288" t="s">
        <v>86</v>
      </c>
      <c r="F151" s="289"/>
      <c r="G151" s="289"/>
      <c r="H151" s="289"/>
      <c r="I151" s="290"/>
      <c r="J151" s="529">
        <f>SUM(J198)</f>
        <v>11000</v>
      </c>
      <c r="K151" s="530"/>
      <c r="L151" s="203">
        <f>SUM(L198)</f>
        <v>11000</v>
      </c>
      <c r="N151" s="194"/>
    </row>
    <row r="152" spans="3:15" ht="25.5" x14ac:dyDescent="0.35">
      <c r="C152" s="39"/>
      <c r="D152" s="40">
        <v>43181</v>
      </c>
      <c r="E152" s="288" t="s">
        <v>87</v>
      </c>
      <c r="F152" s="289"/>
      <c r="G152" s="289"/>
      <c r="H152" s="289"/>
      <c r="I152" s="290"/>
      <c r="J152" s="286">
        <f>SUM(J199+J222+J283+J327+J372)</f>
        <v>120000</v>
      </c>
      <c r="K152" s="287"/>
      <c r="L152" s="201">
        <f>SUM(L199,L283,L327,L372)</f>
        <v>88130</v>
      </c>
      <c r="N152" s="19"/>
    </row>
    <row r="153" spans="3:15" ht="26.25" thickBot="1" x14ac:dyDescent="0.4">
      <c r="C153" s="111"/>
      <c r="D153" s="40">
        <v>4319</v>
      </c>
      <c r="E153" s="311" t="s">
        <v>88</v>
      </c>
      <c r="F153" s="312"/>
      <c r="G153" s="312"/>
      <c r="H153" s="312"/>
      <c r="I153" s="313"/>
      <c r="J153" s="533">
        <f>SUM(J282+J328+J461)</f>
        <v>18000</v>
      </c>
      <c r="K153" s="534"/>
      <c r="L153" s="218">
        <f>SUM(L282,L328)</f>
        <v>37000</v>
      </c>
      <c r="N153"/>
    </row>
    <row r="154" spans="3:15" s="19" customFormat="1" ht="27" thickBot="1" x14ac:dyDescent="0.45">
      <c r="C154" s="43">
        <v>432</v>
      </c>
      <c r="D154" s="323" t="s">
        <v>109</v>
      </c>
      <c r="E154" s="324"/>
      <c r="F154" s="324"/>
      <c r="G154" s="324"/>
      <c r="H154" s="324"/>
      <c r="I154" s="325"/>
      <c r="J154" s="319">
        <f>SUM(J155,J156)</f>
        <v>175000</v>
      </c>
      <c r="K154" s="320"/>
      <c r="L154" s="215">
        <f>SUM(L155,L156)</f>
        <v>195000</v>
      </c>
      <c r="M154" s="2"/>
      <c r="N154"/>
    </row>
    <row r="155" spans="3:15" s="19" customFormat="1" ht="25.5" x14ac:dyDescent="0.35">
      <c r="C155" s="166"/>
      <c r="D155" s="180">
        <v>4325</v>
      </c>
      <c r="E155" s="364" t="s">
        <v>143</v>
      </c>
      <c r="F155" s="365"/>
      <c r="G155" s="365"/>
      <c r="H155" s="365"/>
      <c r="I155" s="366"/>
      <c r="J155" s="338">
        <f>SUM(J285)</f>
        <v>75000</v>
      </c>
      <c r="K155" s="339"/>
      <c r="L155" s="214">
        <f>SUM(L285)</f>
        <v>75000</v>
      </c>
      <c r="M155" s="2"/>
      <c r="N155"/>
      <c r="O155" s="90"/>
    </row>
    <row r="156" spans="3:15" s="19" customFormat="1" ht="26.25" thickBot="1" x14ac:dyDescent="0.4">
      <c r="C156" s="60"/>
      <c r="D156" s="156">
        <v>4326</v>
      </c>
      <c r="E156" s="535" t="s">
        <v>110</v>
      </c>
      <c r="F156" s="536"/>
      <c r="G156" s="536"/>
      <c r="H156" s="536"/>
      <c r="I156" s="537"/>
      <c r="J156" s="416">
        <f>SUM(J286)</f>
        <v>100000</v>
      </c>
      <c r="K156" s="417"/>
      <c r="L156" s="210">
        <f>SUM(L286)</f>
        <v>120000</v>
      </c>
      <c r="M156" s="2"/>
      <c r="N156"/>
      <c r="O156" s="178"/>
    </row>
    <row r="157" spans="3:15" ht="27" thickBot="1" x14ac:dyDescent="0.45">
      <c r="C157" s="43">
        <v>441</v>
      </c>
      <c r="D157" s="323" t="s">
        <v>89</v>
      </c>
      <c r="E157" s="324"/>
      <c r="F157" s="324"/>
      <c r="G157" s="324"/>
      <c r="H157" s="324"/>
      <c r="I157" s="325"/>
      <c r="J157" s="372">
        <f>SUM(J158:K163)</f>
        <v>2276644</v>
      </c>
      <c r="K157" s="373"/>
      <c r="L157" s="213">
        <f>SUM(L158:L163)</f>
        <v>1510272.83</v>
      </c>
      <c r="M157" s="4"/>
      <c r="N157"/>
    </row>
    <row r="158" spans="3:15" ht="25.5" x14ac:dyDescent="0.35">
      <c r="C158" s="37"/>
      <c r="D158" s="44">
        <v>4412</v>
      </c>
      <c r="E158" s="364" t="s">
        <v>90</v>
      </c>
      <c r="F158" s="365"/>
      <c r="G158" s="365"/>
      <c r="H158" s="365"/>
      <c r="I158" s="366"/>
      <c r="J158" s="282">
        <f>J288</f>
        <v>1545114</v>
      </c>
      <c r="K158" s="283"/>
      <c r="L158" s="211">
        <f t="shared" ref="L158:L163" si="0">SUM(L288)</f>
        <v>987760</v>
      </c>
      <c r="N158"/>
    </row>
    <row r="159" spans="3:15" s="19" customFormat="1" ht="25.5" x14ac:dyDescent="0.35">
      <c r="C159" s="39"/>
      <c r="D159" s="38">
        <v>4413</v>
      </c>
      <c r="E159" s="288" t="s">
        <v>137</v>
      </c>
      <c r="F159" s="289"/>
      <c r="G159" s="289"/>
      <c r="H159" s="289"/>
      <c r="I159" s="290"/>
      <c r="J159" s="291">
        <f>SUM(J289+J463)</f>
        <v>140000</v>
      </c>
      <c r="K159" s="292"/>
      <c r="L159" s="199">
        <f t="shared" si="0"/>
        <v>0</v>
      </c>
      <c r="M159" s="195"/>
      <c r="N159"/>
    </row>
    <row r="160" spans="3:15" ht="25.5" x14ac:dyDescent="0.35">
      <c r="C160" s="112"/>
      <c r="D160" s="40">
        <v>4415</v>
      </c>
      <c r="E160" s="288" t="s">
        <v>91</v>
      </c>
      <c r="F160" s="289"/>
      <c r="G160" s="289"/>
      <c r="H160" s="289"/>
      <c r="I160" s="290"/>
      <c r="J160" s="286">
        <f>SUM(J290+J464)</f>
        <v>10300</v>
      </c>
      <c r="K160" s="287"/>
      <c r="L160" s="201">
        <f t="shared" si="0"/>
        <v>10300</v>
      </c>
    </row>
    <row r="161" spans="2:14" s="19" customFormat="1" ht="25.5" x14ac:dyDescent="0.35">
      <c r="C161" s="113"/>
      <c r="D161" s="87">
        <v>4416</v>
      </c>
      <c r="E161" s="288" t="s">
        <v>119</v>
      </c>
      <c r="F161" s="289"/>
      <c r="G161" s="289"/>
      <c r="H161" s="289"/>
      <c r="I161" s="290"/>
      <c r="J161" s="291">
        <f>SUM(J291+J465)</f>
        <v>167000</v>
      </c>
      <c r="K161" s="292"/>
      <c r="L161" s="199">
        <f t="shared" si="0"/>
        <v>167000</v>
      </c>
      <c r="M161" s="2"/>
      <c r="N161" s="94"/>
    </row>
    <row r="162" spans="2:14" s="19" customFormat="1" ht="25.5" x14ac:dyDescent="0.35">
      <c r="C162" s="112"/>
      <c r="D162" s="190">
        <v>4417</v>
      </c>
      <c r="E162" s="288" t="s">
        <v>157</v>
      </c>
      <c r="F162" s="289"/>
      <c r="G162" s="289"/>
      <c r="H162" s="289"/>
      <c r="I162" s="290"/>
      <c r="J162" s="291">
        <v>0</v>
      </c>
      <c r="K162" s="292"/>
      <c r="L162" s="199">
        <f t="shared" si="0"/>
        <v>135582.82999999999</v>
      </c>
      <c r="M162" s="4"/>
      <c r="N162" s="53"/>
    </row>
    <row r="163" spans="2:14" ht="26.25" thickBot="1" x14ac:dyDescent="0.4">
      <c r="C163" s="111"/>
      <c r="D163" s="49">
        <v>4419</v>
      </c>
      <c r="E163" s="358" t="s">
        <v>92</v>
      </c>
      <c r="F163" s="359"/>
      <c r="G163" s="359"/>
      <c r="H163" s="359"/>
      <c r="I163" s="360"/>
      <c r="J163" s="321">
        <f>SUM(J293)</f>
        <v>414230</v>
      </c>
      <c r="K163" s="322"/>
      <c r="L163" s="275">
        <f t="shared" si="0"/>
        <v>209630</v>
      </c>
      <c r="N163" s="33"/>
    </row>
    <row r="164" spans="2:14" ht="27" thickBot="1" x14ac:dyDescent="0.45">
      <c r="C164" s="43">
        <v>463</v>
      </c>
      <c r="D164" s="323" t="s">
        <v>93</v>
      </c>
      <c r="E164" s="324"/>
      <c r="F164" s="324"/>
      <c r="G164" s="324"/>
      <c r="H164" s="324"/>
      <c r="I164" s="325"/>
      <c r="J164" s="372">
        <f>SUM(J165)</f>
        <v>12000</v>
      </c>
      <c r="K164" s="373"/>
      <c r="L164" s="213">
        <f>SUM(L165)</f>
        <v>12182.12</v>
      </c>
      <c r="N164" s="54"/>
    </row>
    <row r="165" spans="2:14" ht="26.25" thickBot="1" x14ac:dyDescent="0.4">
      <c r="C165" s="41"/>
      <c r="D165" s="168">
        <v>4630</v>
      </c>
      <c r="E165" s="353" t="s">
        <v>93</v>
      </c>
      <c r="F165" s="354"/>
      <c r="G165" s="354"/>
      <c r="H165" s="354"/>
      <c r="I165" s="355"/>
      <c r="J165" s="356">
        <f>SUM(J295)</f>
        <v>12000</v>
      </c>
      <c r="K165" s="357"/>
      <c r="L165" s="219">
        <f>SUM(L295)</f>
        <v>12182.12</v>
      </c>
      <c r="N165" s="33"/>
    </row>
    <row r="166" spans="2:14" ht="27" thickBot="1" x14ac:dyDescent="0.45">
      <c r="C166" s="37">
        <v>47</v>
      </c>
      <c r="D166" s="323" t="s">
        <v>94</v>
      </c>
      <c r="E166" s="324"/>
      <c r="F166" s="324"/>
      <c r="G166" s="324"/>
      <c r="H166" s="324"/>
      <c r="I166" s="325"/>
      <c r="J166" s="372">
        <f>SUM(J167:K168)</f>
        <v>85000</v>
      </c>
      <c r="K166" s="373"/>
      <c r="L166" s="213">
        <f>SUM(L167:L168)</f>
        <v>179150.05</v>
      </c>
    </row>
    <row r="167" spans="2:14" ht="25.5" x14ac:dyDescent="0.35">
      <c r="C167" s="37"/>
      <c r="D167" s="169">
        <v>4710</v>
      </c>
      <c r="E167" s="602" t="s">
        <v>95</v>
      </c>
      <c r="F167" s="603"/>
      <c r="G167" s="603"/>
      <c r="H167" s="603"/>
      <c r="I167" s="604"/>
      <c r="J167" s="282">
        <f>SUM(J297)</f>
        <v>80000</v>
      </c>
      <c r="K167" s="283"/>
      <c r="L167" s="211">
        <f>SUM(L297)</f>
        <v>89650.05</v>
      </c>
      <c r="N167" s="21"/>
    </row>
    <row r="168" spans="2:14" ht="26.25" thickBot="1" x14ac:dyDescent="0.4">
      <c r="C168" s="111"/>
      <c r="D168" s="170">
        <v>4720</v>
      </c>
      <c r="E168" s="328" t="s">
        <v>96</v>
      </c>
      <c r="F168" s="329"/>
      <c r="G168" s="329"/>
      <c r="H168" s="329"/>
      <c r="I168" s="330"/>
      <c r="J168" s="321">
        <f>SUM(J298)</f>
        <v>5000</v>
      </c>
      <c r="K168" s="322"/>
      <c r="L168" s="205">
        <f>SUM(L298)</f>
        <v>89500</v>
      </c>
      <c r="N168" s="31"/>
    </row>
    <row r="169" spans="2:14" ht="27" thickBot="1" x14ac:dyDescent="0.45">
      <c r="C169" s="50">
        <v>4</v>
      </c>
      <c r="D169" s="653" t="s">
        <v>97</v>
      </c>
      <c r="E169" s="654"/>
      <c r="F169" s="654"/>
      <c r="G169" s="654"/>
      <c r="H169" s="654"/>
      <c r="I169" s="655"/>
      <c r="J169" s="676">
        <f>SUM(J103,J109,J113,J118,J128,J132,J134,J136,J144,J154,J157,J164,J166)</f>
        <v>4483230</v>
      </c>
      <c r="K169" s="677"/>
      <c r="L169" s="206">
        <f>SUM(L103,L109,L113,L118,L128,L132,L134,L136,L144,L154,L157,L164,L166)</f>
        <v>4024886.81</v>
      </c>
      <c r="M169" s="4"/>
      <c r="N169" s="21"/>
    </row>
    <row r="170" spans="2:14" ht="20.25" x14ac:dyDescent="0.3">
      <c r="B170" s="125"/>
      <c r="C170" s="9"/>
      <c r="D170" s="15"/>
      <c r="E170" s="15"/>
      <c r="F170" s="15"/>
      <c r="G170" s="15"/>
      <c r="H170" s="15"/>
      <c r="I170" s="15"/>
      <c r="J170" s="8"/>
      <c r="K170" s="8"/>
      <c r="N170" s="21"/>
    </row>
    <row r="171" spans="2:14" ht="47.25" customHeight="1" x14ac:dyDescent="0.25">
      <c r="C171" s="451" t="s">
        <v>166</v>
      </c>
      <c r="D171" s="451"/>
      <c r="E171" s="451"/>
      <c r="F171" s="451"/>
      <c r="G171" s="451"/>
      <c r="H171" s="451"/>
      <c r="I171" s="451"/>
      <c r="J171" s="451"/>
      <c r="K171" s="451"/>
      <c r="L171" s="84"/>
      <c r="M171"/>
    </row>
    <row r="172" spans="2:14" ht="89.25" customHeight="1" thickBot="1" x14ac:dyDescent="0.3">
      <c r="C172" s="656" t="s">
        <v>162</v>
      </c>
      <c r="D172" s="656"/>
      <c r="E172" s="656"/>
      <c r="F172" s="656"/>
      <c r="G172" s="656"/>
      <c r="H172" s="656"/>
      <c r="I172" s="656"/>
      <c r="J172" s="656"/>
      <c r="K172" s="656"/>
      <c r="L172" s="84"/>
      <c r="M172" s="19"/>
    </row>
    <row r="173" spans="2:14" ht="59.25" customHeight="1" thickBot="1" x14ac:dyDescent="0.4">
      <c r="C173" s="93" t="s">
        <v>45</v>
      </c>
      <c r="D173" s="55" t="s">
        <v>45</v>
      </c>
      <c r="E173" s="345" t="s">
        <v>20</v>
      </c>
      <c r="F173" s="346"/>
      <c r="G173" s="346"/>
      <c r="H173" s="346"/>
      <c r="I173" s="377"/>
      <c r="J173" s="345" t="s">
        <v>123</v>
      </c>
      <c r="K173" s="346"/>
      <c r="L173" s="253" t="s">
        <v>156</v>
      </c>
    </row>
    <row r="174" spans="2:14" ht="27" thickBot="1" x14ac:dyDescent="0.45">
      <c r="C174" s="161"/>
      <c r="D174" s="374" t="s">
        <v>99</v>
      </c>
      <c r="E174" s="375"/>
      <c r="F174" s="375"/>
      <c r="G174" s="375"/>
      <c r="H174" s="375"/>
      <c r="I174" s="376"/>
      <c r="J174" s="367"/>
      <c r="K174" s="368"/>
      <c r="L174" s="225"/>
    </row>
    <row r="175" spans="2:14" ht="27" thickBot="1" x14ac:dyDescent="0.45">
      <c r="C175" s="56">
        <v>411</v>
      </c>
      <c r="D175" s="452" t="s">
        <v>46</v>
      </c>
      <c r="E175" s="453"/>
      <c r="F175" s="453"/>
      <c r="G175" s="453"/>
      <c r="H175" s="453"/>
      <c r="I175" s="453"/>
      <c r="J175" s="454">
        <f>SUM(J176:K180)</f>
        <v>224900</v>
      </c>
      <c r="K175" s="320"/>
      <c r="L175" s="188">
        <f>SUM(L176:L180)</f>
        <v>260100</v>
      </c>
    </row>
    <row r="176" spans="2:14" ht="25.5" x14ac:dyDescent="0.35">
      <c r="C176" s="57"/>
      <c r="D176" s="58">
        <v>4111</v>
      </c>
      <c r="E176" s="364" t="s">
        <v>47</v>
      </c>
      <c r="F176" s="365"/>
      <c r="G176" s="365"/>
      <c r="H176" s="365"/>
      <c r="I176" s="366"/>
      <c r="J176" s="282">
        <v>129000</v>
      </c>
      <c r="K176" s="283"/>
      <c r="L176" s="226">
        <v>149500</v>
      </c>
      <c r="M176"/>
    </row>
    <row r="177" spans="3:16" ht="25.5" x14ac:dyDescent="0.35">
      <c r="C177" s="104"/>
      <c r="D177" s="59">
        <v>4112</v>
      </c>
      <c r="E177" s="288" t="s">
        <v>48</v>
      </c>
      <c r="F177" s="289"/>
      <c r="G177" s="289"/>
      <c r="H177" s="289"/>
      <c r="I177" s="290"/>
      <c r="J177" s="286">
        <v>18650</v>
      </c>
      <c r="K177" s="287"/>
      <c r="L177" s="224">
        <v>23600</v>
      </c>
      <c r="M177"/>
    </row>
    <row r="178" spans="3:16" ht="25.5" x14ac:dyDescent="0.35">
      <c r="C178" s="103"/>
      <c r="D178" s="59">
        <v>4113</v>
      </c>
      <c r="E178" s="288" t="s">
        <v>49</v>
      </c>
      <c r="F178" s="289"/>
      <c r="G178" s="289"/>
      <c r="H178" s="289"/>
      <c r="I178" s="290"/>
      <c r="J178" s="286">
        <v>50500</v>
      </c>
      <c r="K178" s="287"/>
      <c r="L178" s="224">
        <v>56500</v>
      </c>
      <c r="M178" s="19"/>
    </row>
    <row r="179" spans="3:16" ht="25.5" x14ac:dyDescent="0.35">
      <c r="C179" s="104"/>
      <c r="D179" s="59">
        <v>4114</v>
      </c>
      <c r="E179" s="288" t="s">
        <v>50</v>
      </c>
      <c r="F179" s="289"/>
      <c r="G179" s="289"/>
      <c r="H179" s="289"/>
      <c r="I179" s="290"/>
      <c r="J179" s="286">
        <v>23950</v>
      </c>
      <c r="K179" s="287"/>
      <c r="L179" s="224">
        <v>27000</v>
      </c>
      <c r="M179"/>
    </row>
    <row r="180" spans="3:16" ht="26.25" thickBot="1" x14ac:dyDescent="0.4">
      <c r="C180" s="105"/>
      <c r="D180" s="61">
        <v>4115</v>
      </c>
      <c r="E180" s="311" t="s">
        <v>51</v>
      </c>
      <c r="F180" s="312"/>
      <c r="G180" s="312"/>
      <c r="H180" s="312"/>
      <c r="I180" s="313"/>
      <c r="J180" s="321">
        <v>2800</v>
      </c>
      <c r="K180" s="322"/>
      <c r="L180" s="227">
        <v>3500</v>
      </c>
      <c r="M180"/>
    </row>
    <row r="181" spans="3:16" ht="27" thickBot="1" x14ac:dyDescent="0.45">
      <c r="C181" s="36">
        <v>412</v>
      </c>
      <c r="D181" s="400" t="s">
        <v>52</v>
      </c>
      <c r="E181" s="294"/>
      <c r="F181" s="294"/>
      <c r="G181" s="294"/>
      <c r="H181" s="294"/>
      <c r="I181" s="295"/>
      <c r="J181" s="319">
        <f>SUM(J182:K183)</f>
        <v>1600</v>
      </c>
      <c r="K181" s="320"/>
      <c r="L181" s="188">
        <f>SUM(L182:L183)</f>
        <v>3600</v>
      </c>
      <c r="M181"/>
    </row>
    <row r="182" spans="3:16" ht="25.5" x14ac:dyDescent="0.35">
      <c r="C182" s="107"/>
      <c r="D182" s="58">
        <v>4123</v>
      </c>
      <c r="E182" s="364" t="s">
        <v>53</v>
      </c>
      <c r="F182" s="365"/>
      <c r="G182" s="365"/>
      <c r="H182" s="365"/>
      <c r="I182" s="366"/>
      <c r="J182" s="282">
        <v>0</v>
      </c>
      <c r="K182" s="283"/>
      <c r="L182" s="256">
        <v>0</v>
      </c>
      <c r="M182"/>
    </row>
    <row r="183" spans="3:16" ht="26.25" thickBot="1" x14ac:dyDescent="0.4">
      <c r="C183" s="57"/>
      <c r="D183" s="62">
        <v>4127</v>
      </c>
      <c r="E183" s="311" t="s">
        <v>55</v>
      </c>
      <c r="F183" s="312"/>
      <c r="G183" s="312"/>
      <c r="H183" s="312"/>
      <c r="I183" s="313"/>
      <c r="J183" s="321">
        <v>1600</v>
      </c>
      <c r="K183" s="322"/>
      <c r="L183" s="257">
        <v>3600</v>
      </c>
    </row>
    <row r="184" spans="3:16" ht="27" thickBot="1" x14ac:dyDescent="0.45">
      <c r="C184" s="36">
        <v>413</v>
      </c>
      <c r="D184" s="400" t="s">
        <v>56</v>
      </c>
      <c r="E184" s="294"/>
      <c r="F184" s="294"/>
      <c r="G184" s="294"/>
      <c r="H184" s="294"/>
      <c r="I184" s="295"/>
      <c r="J184" s="319">
        <f>SUM(J185)</f>
        <v>7000</v>
      </c>
      <c r="K184" s="320"/>
      <c r="L184" s="258">
        <f>SUM(L185)</f>
        <v>16290</v>
      </c>
      <c r="M184"/>
    </row>
    <row r="185" spans="3:16" ht="26.25" thickBot="1" x14ac:dyDescent="0.4">
      <c r="C185" s="60"/>
      <c r="D185" s="61">
        <v>4135</v>
      </c>
      <c r="E185" s="433" t="s">
        <v>59</v>
      </c>
      <c r="F185" s="396"/>
      <c r="G185" s="396"/>
      <c r="H185" s="396"/>
      <c r="I185" s="397"/>
      <c r="J185" s="333">
        <v>7000</v>
      </c>
      <c r="K185" s="334"/>
      <c r="L185" s="259">
        <v>16290</v>
      </c>
      <c r="M185"/>
      <c r="P185" s="194"/>
    </row>
    <row r="186" spans="3:16" ht="27" thickBot="1" x14ac:dyDescent="0.45">
      <c r="C186" s="56">
        <v>414</v>
      </c>
      <c r="D186" s="294" t="s">
        <v>60</v>
      </c>
      <c r="E186" s="294"/>
      <c r="F186" s="294"/>
      <c r="G186" s="294"/>
      <c r="H186" s="294"/>
      <c r="I186" s="295"/>
      <c r="J186" s="319">
        <f>SUM(J187:K190)</f>
        <v>53100</v>
      </c>
      <c r="K186" s="320"/>
      <c r="L186" s="258">
        <f>SUM(L187:L190)</f>
        <v>76830</v>
      </c>
      <c r="M186"/>
      <c r="P186" s="194"/>
    </row>
    <row r="187" spans="3:16" ht="25.5" x14ac:dyDescent="0.35">
      <c r="C187" s="57"/>
      <c r="D187" s="58">
        <v>4141</v>
      </c>
      <c r="E187" s="361" t="s">
        <v>61</v>
      </c>
      <c r="F187" s="362"/>
      <c r="G187" s="362"/>
      <c r="H187" s="362"/>
      <c r="I187" s="363"/>
      <c r="J187" s="338">
        <v>5000</v>
      </c>
      <c r="K187" s="339"/>
      <c r="L187" s="256">
        <v>3560</v>
      </c>
    </row>
    <row r="188" spans="3:16" ht="25.5" x14ac:dyDescent="0.35">
      <c r="C188" s="103"/>
      <c r="D188" s="59">
        <v>4142</v>
      </c>
      <c r="E188" s="382" t="s">
        <v>62</v>
      </c>
      <c r="F188" s="383"/>
      <c r="G188" s="383"/>
      <c r="H188" s="383"/>
      <c r="I188" s="384"/>
      <c r="J188" s="291">
        <v>8000</v>
      </c>
      <c r="K188" s="292"/>
      <c r="L188" s="260">
        <v>17000</v>
      </c>
    </row>
    <row r="189" spans="3:16" ht="25.5" x14ac:dyDescent="0.35">
      <c r="C189" s="103"/>
      <c r="D189" s="59">
        <v>4148</v>
      </c>
      <c r="E189" s="382" t="s">
        <v>66</v>
      </c>
      <c r="F189" s="383"/>
      <c r="G189" s="383"/>
      <c r="H189" s="383"/>
      <c r="I189" s="384"/>
      <c r="J189" s="291">
        <v>3100</v>
      </c>
      <c r="K189" s="292"/>
      <c r="L189" s="260">
        <v>0</v>
      </c>
    </row>
    <row r="190" spans="3:16" ht="26.25" thickBot="1" x14ac:dyDescent="0.4">
      <c r="C190" s="105"/>
      <c r="D190" s="85">
        <v>4149</v>
      </c>
      <c r="E190" s="380" t="s">
        <v>67</v>
      </c>
      <c r="F190" s="381"/>
      <c r="G190" s="381"/>
      <c r="H190" s="381"/>
      <c r="I190" s="430"/>
      <c r="J190" s="331">
        <v>37000</v>
      </c>
      <c r="K190" s="332"/>
      <c r="L190" s="257">
        <v>56270</v>
      </c>
    </row>
    <row r="191" spans="3:16" s="19" customFormat="1" ht="27" thickBot="1" x14ac:dyDescent="0.45">
      <c r="C191" s="36">
        <v>415</v>
      </c>
      <c r="D191" s="400" t="s">
        <v>68</v>
      </c>
      <c r="E191" s="294"/>
      <c r="F191" s="294"/>
      <c r="G191" s="294"/>
      <c r="H191" s="294"/>
      <c r="I191" s="295"/>
      <c r="J191" s="319">
        <f>SUM(J192:K194)</f>
        <v>10200</v>
      </c>
      <c r="K191" s="320"/>
      <c r="L191" s="258">
        <f>SUM(L192:L194)</f>
        <v>17200</v>
      </c>
      <c r="M191" s="2"/>
      <c r="N191" s="2"/>
    </row>
    <row r="192" spans="3:16" ht="25.5" x14ac:dyDescent="0.35">
      <c r="C192" s="107"/>
      <c r="D192" s="148">
        <v>4152</v>
      </c>
      <c r="E192" s="361" t="s">
        <v>69</v>
      </c>
      <c r="F192" s="362"/>
      <c r="G192" s="362"/>
      <c r="H192" s="362"/>
      <c r="I192" s="363"/>
      <c r="J192" s="338">
        <v>3000</v>
      </c>
      <c r="K192" s="339"/>
      <c r="L192" s="256">
        <v>5000</v>
      </c>
    </row>
    <row r="193" spans="3:14" ht="25.5" x14ac:dyDescent="0.35">
      <c r="C193" s="102"/>
      <c r="D193" s="150">
        <v>41531</v>
      </c>
      <c r="E193" s="382" t="s">
        <v>70</v>
      </c>
      <c r="F193" s="383"/>
      <c r="G193" s="383"/>
      <c r="H193" s="383"/>
      <c r="I193" s="384"/>
      <c r="J193" s="291">
        <v>5700</v>
      </c>
      <c r="K193" s="292"/>
      <c r="L193" s="260">
        <v>10700</v>
      </c>
    </row>
    <row r="194" spans="3:14" ht="26.25" thickBot="1" x14ac:dyDescent="0.4">
      <c r="C194" s="60"/>
      <c r="D194" s="157">
        <v>41532</v>
      </c>
      <c r="E194" s="380" t="s">
        <v>71</v>
      </c>
      <c r="F194" s="381"/>
      <c r="G194" s="381"/>
      <c r="H194" s="381"/>
      <c r="I194" s="430"/>
      <c r="J194" s="331">
        <v>1500</v>
      </c>
      <c r="K194" s="332"/>
      <c r="L194" s="257">
        <v>1500</v>
      </c>
    </row>
    <row r="195" spans="3:14" ht="27" thickBot="1" x14ac:dyDescent="0.45">
      <c r="C195" s="57">
        <v>419</v>
      </c>
      <c r="D195" s="385" t="s">
        <v>74</v>
      </c>
      <c r="E195" s="386"/>
      <c r="F195" s="386"/>
      <c r="G195" s="386"/>
      <c r="H195" s="386"/>
      <c r="I195" s="387"/>
      <c r="J195" s="319">
        <f>SUM(J196)</f>
        <v>2500</v>
      </c>
      <c r="K195" s="320"/>
      <c r="L195" s="258">
        <f>SUM(L196)</f>
        <v>27000</v>
      </c>
    </row>
    <row r="196" spans="3:14" ht="26.25" thickBot="1" x14ac:dyDescent="0.4">
      <c r="C196" s="63"/>
      <c r="D196" s="155">
        <v>4191</v>
      </c>
      <c r="E196" s="433" t="s">
        <v>75</v>
      </c>
      <c r="F196" s="396"/>
      <c r="G196" s="396"/>
      <c r="H196" s="396"/>
      <c r="I196" s="397"/>
      <c r="J196" s="333">
        <v>2500</v>
      </c>
      <c r="K196" s="334"/>
      <c r="L196" s="259">
        <v>27000</v>
      </c>
    </row>
    <row r="197" spans="3:14" ht="27" thickBot="1" x14ac:dyDescent="0.45">
      <c r="C197" s="36">
        <v>431</v>
      </c>
      <c r="D197" s="441" t="s">
        <v>11</v>
      </c>
      <c r="E197" s="442"/>
      <c r="F197" s="442"/>
      <c r="G197" s="442"/>
      <c r="H197" s="442"/>
      <c r="I197" s="443"/>
      <c r="J197" s="643">
        <f>SUM(J198:K199)</f>
        <v>16000</v>
      </c>
      <c r="K197" s="644"/>
      <c r="L197" s="261">
        <f>SUM(L198:L199)</f>
        <v>16000</v>
      </c>
    </row>
    <row r="198" spans="3:14" ht="45.75" customHeight="1" x14ac:dyDescent="0.35">
      <c r="C198" s="104"/>
      <c r="D198" s="148">
        <v>4318</v>
      </c>
      <c r="E198" s="382" t="s">
        <v>86</v>
      </c>
      <c r="F198" s="383"/>
      <c r="G198" s="383"/>
      <c r="H198" s="383"/>
      <c r="I198" s="384"/>
      <c r="J198" s="291">
        <v>11000</v>
      </c>
      <c r="K198" s="292"/>
      <c r="L198" s="256">
        <v>11000</v>
      </c>
      <c r="M198"/>
    </row>
    <row r="199" spans="3:14" ht="26.25" thickBot="1" x14ac:dyDescent="0.4">
      <c r="C199" s="57"/>
      <c r="D199" s="150">
        <v>43181</v>
      </c>
      <c r="E199" s="382" t="s">
        <v>87</v>
      </c>
      <c r="F199" s="383"/>
      <c r="G199" s="383"/>
      <c r="H199" s="383"/>
      <c r="I199" s="384"/>
      <c r="J199" s="331">
        <v>5000</v>
      </c>
      <c r="K199" s="332"/>
      <c r="L199" s="257">
        <v>5000</v>
      </c>
    </row>
    <row r="200" spans="3:14" ht="27" thickBot="1" x14ac:dyDescent="0.45">
      <c r="C200" s="64">
        <v>4</v>
      </c>
      <c r="D200" s="471" t="s">
        <v>97</v>
      </c>
      <c r="E200" s="402"/>
      <c r="F200" s="402"/>
      <c r="G200" s="402"/>
      <c r="H200" s="402"/>
      <c r="I200" s="472"/>
      <c r="J200" s="657">
        <f>SUM(J175,J181,J184,J186,J191,J197,J195)</f>
        <v>315300</v>
      </c>
      <c r="K200" s="658"/>
      <c r="L200" s="262">
        <f>SUM(L175,L181,L184,L186,L191,L195,L197)</f>
        <v>417020</v>
      </c>
      <c r="M200"/>
    </row>
    <row r="201" spans="3:14" ht="15.75" thickBot="1" x14ac:dyDescent="0.3">
      <c r="M201"/>
      <c r="N201"/>
    </row>
    <row r="202" spans="3:14" ht="51.75" thickBot="1" x14ac:dyDescent="0.4">
      <c r="C202" s="34" t="s">
        <v>45</v>
      </c>
      <c r="D202" s="65" t="s">
        <v>45</v>
      </c>
      <c r="E202" s="394" t="s">
        <v>20</v>
      </c>
      <c r="F202" s="395"/>
      <c r="G202" s="395"/>
      <c r="H202" s="395"/>
      <c r="I202" s="450"/>
      <c r="J202" s="394" t="s">
        <v>123</v>
      </c>
      <c r="K202" s="395"/>
      <c r="L202" s="263" t="s">
        <v>156</v>
      </c>
      <c r="N202"/>
    </row>
    <row r="203" spans="3:14" ht="27" thickBot="1" x14ac:dyDescent="0.4">
      <c r="C203" s="162"/>
      <c r="D203" s="447" t="s">
        <v>100</v>
      </c>
      <c r="E203" s="448"/>
      <c r="F203" s="448"/>
      <c r="G203" s="448"/>
      <c r="H203" s="448"/>
      <c r="I203" s="449"/>
      <c r="J203" s="390"/>
      <c r="K203" s="391"/>
      <c r="L203" s="264"/>
      <c r="N203"/>
    </row>
    <row r="204" spans="3:14" ht="27" thickBot="1" x14ac:dyDescent="0.45">
      <c r="C204" s="36">
        <v>411</v>
      </c>
      <c r="D204" s="400" t="s">
        <v>46</v>
      </c>
      <c r="E204" s="294"/>
      <c r="F204" s="294"/>
      <c r="G204" s="294"/>
      <c r="H204" s="294"/>
      <c r="I204" s="295"/>
      <c r="J204" s="319">
        <f>SUM(J205:K209)</f>
        <v>89300</v>
      </c>
      <c r="K204" s="320"/>
      <c r="L204" s="188">
        <f>SUM(L205:L209)</f>
        <v>61450</v>
      </c>
      <c r="N204"/>
    </row>
    <row r="205" spans="3:14" ht="25.5" x14ac:dyDescent="0.35">
      <c r="C205" s="107"/>
      <c r="D205" s="58">
        <v>4111</v>
      </c>
      <c r="E205" s="364" t="s">
        <v>47</v>
      </c>
      <c r="F205" s="365"/>
      <c r="G205" s="365"/>
      <c r="H205" s="365"/>
      <c r="I205" s="366"/>
      <c r="J205" s="338">
        <v>49200</v>
      </c>
      <c r="K205" s="339"/>
      <c r="L205" s="228">
        <v>36000</v>
      </c>
    </row>
    <row r="206" spans="3:14" ht="25.5" x14ac:dyDescent="0.35">
      <c r="C206" s="57"/>
      <c r="D206" s="59">
        <v>4112</v>
      </c>
      <c r="E206" s="288" t="s">
        <v>48</v>
      </c>
      <c r="F206" s="289"/>
      <c r="G206" s="289"/>
      <c r="H206" s="289"/>
      <c r="I206" s="290"/>
      <c r="J206" s="291">
        <v>9250</v>
      </c>
      <c r="K206" s="292"/>
      <c r="L206" s="221">
        <v>5200</v>
      </c>
      <c r="N206"/>
    </row>
    <row r="207" spans="3:14" ht="25.5" x14ac:dyDescent="0.35">
      <c r="C207" s="104"/>
      <c r="D207" s="59">
        <v>4113</v>
      </c>
      <c r="E207" s="288" t="s">
        <v>49</v>
      </c>
      <c r="F207" s="289"/>
      <c r="G207" s="289"/>
      <c r="H207" s="289"/>
      <c r="I207" s="290"/>
      <c r="J207" s="291">
        <v>19900</v>
      </c>
      <c r="K207" s="292"/>
      <c r="L207" s="221">
        <v>14000</v>
      </c>
      <c r="M207"/>
      <c r="N207"/>
    </row>
    <row r="208" spans="3:14" ht="25.5" x14ac:dyDescent="0.35">
      <c r="C208" s="104"/>
      <c r="D208" s="59">
        <v>4114</v>
      </c>
      <c r="E208" s="288" t="s">
        <v>50</v>
      </c>
      <c r="F208" s="289"/>
      <c r="G208" s="289"/>
      <c r="H208" s="289"/>
      <c r="I208" s="290"/>
      <c r="J208" s="291">
        <v>9650</v>
      </c>
      <c r="K208" s="292"/>
      <c r="L208" s="221">
        <v>5500</v>
      </c>
      <c r="M208"/>
      <c r="N208"/>
    </row>
    <row r="209" spans="3:14" ht="26.25" thickBot="1" x14ac:dyDescent="0.4">
      <c r="C209" s="60"/>
      <c r="D209" s="61">
        <v>4115</v>
      </c>
      <c r="E209" s="311" t="s">
        <v>51</v>
      </c>
      <c r="F209" s="312"/>
      <c r="G209" s="312"/>
      <c r="H209" s="312"/>
      <c r="I209" s="313"/>
      <c r="J209" s="331">
        <v>1300</v>
      </c>
      <c r="K209" s="332"/>
      <c r="L209" s="229">
        <v>750</v>
      </c>
      <c r="M209"/>
      <c r="N209"/>
    </row>
    <row r="210" spans="3:14" ht="27" thickBot="1" x14ac:dyDescent="0.45">
      <c r="C210" s="56">
        <v>412</v>
      </c>
      <c r="D210" s="400" t="s">
        <v>52</v>
      </c>
      <c r="E210" s="294"/>
      <c r="F210" s="294"/>
      <c r="G210" s="294"/>
      <c r="H210" s="294"/>
      <c r="I210" s="295"/>
      <c r="J210" s="319">
        <f>SUM(J211:K213)</f>
        <v>65000</v>
      </c>
      <c r="K210" s="320"/>
      <c r="L210" s="215">
        <f>SUM(L211:L213)</f>
        <v>63163.7</v>
      </c>
      <c r="M210"/>
      <c r="N210"/>
    </row>
    <row r="211" spans="3:14" ht="25.5" x14ac:dyDescent="0.35">
      <c r="C211" s="107"/>
      <c r="D211" s="58">
        <v>4123</v>
      </c>
      <c r="E211" s="364" t="s">
        <v>53</v>
      </c>
      <c r="F211" s="365"/>
      <c r="G211" s="365"/>
      <c r="H211" s="365"/>
      <c r="I211" s="366"/>
      <c r="J211" s="392">
        <v>0</v>
      </c>
      <c r="K211" s="393"/>
      <c r="L211" s="230">
        <v>0</v>
      </c>
      <c r="M211"/>
      <c r="N211" s="19"/>
    </row>
    <row r="212" spans="3:14" ht="25.5" x14ac:dyDescent="0.35">
      <c r="C212" s="57"/>
      <c r="D212" s="59">
        <v>4126</v>
      </c>
      <c r="E212" s="288" t="s">
        <v>54</v>
      </c>
      <c r="F212" s="289"/>
      <c r="G212" s="289"/>
      <c r="H212" s="289"/>
      <c r="I212" s="290"/>
      <c r="J212" s="343">
        <v>63000</v>
      </c>
      <c r="K212" s="344"/>
      <c r="L212" s="223">
        <v>63000</v>
      </c>
      <c r="M212"/>
      <c r="N212" s="19"/>
    </row>
    <row r="213" spans="3:14" ht="26.25" thickBot="1" x14ac:dyDescent="0.4">
      <c r="C213" s="105"/>
      <c r="D213" s="62">
        <v>4127</v>
      </c>
      <c r="E213" s="311" t="s">
        <v>55</v>
      </c>
      <c r="F213" s="312"/>
      <c r="G213" s="312"/>
      <c r="H213" s="312"/>
      <c r="I213" s="313"/>
      <c r="J213" s="457">
        <v>2000</v>
      </c>
      <c r="K213" s="458"/>
      <c r="L213" s="223">
        <v>163.69999999999999</v>
      </c>
      <c r="M213"/>
      <c r="N213" s="19"/>
    </row>
    <row r="214" spans="3:14" ht="27" thickBot="1" x14ac:dyDescent="0.45">
      <c r="C214" s="36">
        <v>413</v>
      </c>
      <c r="D214" s="400" t="s">
        <v>56</v>
      </c>
      <c r="E214" s="294"/>
      <c r="F214" s="294"/>
      <c r="G214" s="294"/>
      <c r="H214" s="294"/>
      <c r="I214" s="295"/>
      <c r="J214" s="319">
        <f>SUM(J215)</f>
        <v>1800</v>
      </c>
      <c r="K214" s="320"/>
      <c r="L214" s="220">
        <f>SUM(L215)</f>
        <v>0</v>
      </c>
      <c r="M214"/>
    </row>
    <row r="215" spans="3:14" ht="26.25" thickBot="1" x14ac:dyDescent="0.4">
      <c r="C215" s="60"/>
      <c r="D215" s="61">
        <v>4135</v>
      </c>
      <c r="E215" s="433" t="s">
        <v>59</v>
      </c>
      <c r="F215" s="396"/>
      <c r="G215" s="396"/>
      <c r="H215" s="396"/>
      <c r="I215" s="397"/>
      <c r="J215" s="333">
        <v>1800</v>
      </c>
      <c r="K215" s="334"/>
      <c r="L215" s="229">
        <v>0</v>
      </c>
      <c r="M215"/>
    </row>
    <row r="216" spans="3:14" ht="27" thickBot="1" x14ac:dyDescent="0.45">
      <c r="C216" s="56">
        <v>414</v>
      </c>
      <c r="D216" s="400" t="s">
        <v>60</v>
      </c>
      <c r="E216" s="294"/>
      <c r="F216" s="294"/>
      <c r="G216" s="294"/>
      <c r="H216" s="294"/>
      <c r="I216" s="295"/>
      <c r="J216" s="319">
        <f>SUM(J217:K220)</f>
        <v>7000</v>
      </c>
      <c r="K216" s="320"/>
      <c r="L216" s="215">
        <f>SUM(L218:M221)</f>
        <v>6500</v>
      </c>
      <c r="M216"/>
    </row>
    <row r="217" spans="3:14" ht="25.5" x14ac:dyDescent="0.35">
      <c r="C217" s="57"/>
      <c r="D217" s="58">
        <v>4141</v>
      </c>
      <c r="E217" s="361" t="s">
        <v>61</v>
      </c>
      <c r="F217" s="362"/>
      <c r="G217" s="362"/>
      <c r="H217" s="362"/>
      <c r="I217" s="363"/>
      <c r="J217" s="338">
        <v>400</v>
      </c>
      <c r="K217" s="339"/>
      <c r="L217" s="226">
        <v>0</v>
      </c>
      <c r="M217"/>
    </row>
    <row r="218" spans="3:14" ht="25.5" x14ac:dyDescent="0.35">
      <c r="C218" s="104"/>
      <c r="D218" s="59">
        <v>4142</v>
      </c>
      <c r="E218" s="382" t="s">
        <v>62</v>
      </c>
      <c r="F218" s="383"/>
      <c r="G218" s="383"/>
      <c r="H218" s="383"/>
      <c r="I218" s="384"/>
      <c r="J218" s="291">
        <v>1500</v>
      </c>
      <c r="K218" s="292"/>
      <c r="L218" s="224">
        <v>1500</v>
      </c>
      <c r="M218"/>
    </row>
    <row r="219" spans="3:14" ht="25.5" x14ac:dyDescent="0.35">
      <c r="C219" s="57"/>
      <c r="D219" s="59">
        <v>4148</v>
      </c>
      <c r="E219" s="382" t="s">
        <v>66</v>
      </c>
      <c r="F219" s="383"/>
      <c r="G219" s="383"/>
      <c r="H219" s="383"/>
      <c r="I219" s="384"/>
      <c r="J219" s="291">
        <v>100</v>
      </c>
      <c r="K219" s="292"/>
      <c r="L219" s="224">
        <v>0</v>
      </c>
      <c r="M219"/>
    </row>
    <row r="220" spans="3:14" ht="26.25" thickBot="1" x14ac:dyDescent="0.4">
      <c r="C220" s="57"/>
      <c r="D220" s="179">
        <v>4149</v>
      </c>
      <c r="E220" s="382" t="s">
        <v>67</v>
      </c>
      <c r="F220" s="383"/>
      <c r="G220" s="383"/>
      <c r="H220" s="383"/>
      <c r="I220" s="384"/>
      <c r="J220" s="167"/>
      <c r="K220" s="187">
        <v>5000</v>
      </c>
      <c r="L220" s="227">
        <v>5000</v>
      </c>
      <c r="M220"/>
    </row>
    <row r="221" spans="3:14" s="19" customFormat="1" ht="27" thickBot="1" x14ac:dyDescent="0.45">
      <c r="C221" s="57">
        <v>431</v>
      </c>
      <c r="D221" s="441" t="s">
        <v>11</v>
      </c>
      <c r="E221" s="442"/>
      <c r="F221" s="442"/>
      <c r="G221" s="442"/>
      <c r="H221" s="442"/>
      <c r="I221" s="443"/>
      <c r="J221" s="388">
        <f>SUM(J222)</f>
        <v>2000</v>
      </c>
      <c r="K221" s="389"/>
      <c r="L221" s="231">
        <f>SUM(L222)</f>
        <v>0</v>
      </c>
      <c r="M221"/>
      <c r="N221" s="2"/>
    </row>
    <row r="222" spans="3:14" s="19" customFormat="1" ht="26.25" thickBot="1" x14ac:dyDescent="0.4">
      <c r="C222" s="57"/>
      <c r="D222" s="150">
        <v>43181</v>
      </c>
      <c r="E222" s="382" t="s">
        <v>87</v>
      </c>
      <c r="F222" s="383"/>
      <c r="G222" s="383"/>
      <c r="H222" s="383"/>
      <c r="I222" s="384"/>
      <c r="J222" s="291">
        <v>2000</v>
      </c>
      <c r="K222" s="292"/>
      <c r="L222" s="232">
        <v>0</v>
      </c>
      <c r="N222" s="2"/>
    </row>
    <row r="223" spans="3:14" s="19" customFormat="1" ht="27" thickBot="1" x14ac:dyDescent="0.45">
      <c r="C223" s="82">
        <v>4</v>
      </c>
      <c r="D223" s="444" t="s">
        <v>97</v>
      </c>
      <c r="E223" s="445"/>
      <c r="F223" s="445"/>
      <c r="G223" s="445"/>
      <c r="H223" s="445"/>
      <c r="I223" s="446"/>
      <c r="J223" s="378">
        <f>SUM(J204,J210,J214,J216,J221)</f>
        <v>165100</v>
      </c>
      <c r="K223" s="379"/>
      <c r="L223" s="233">
        <f>SUM(L204,L210,L214,L216,L221)</f>
        <v>131113.70000000001</v>
      </c>
      <c r="N223" s="2"/>
    </row>
    <row r="224" spans="3:14" ht="21" thickBot="1" x14ac:dyDescent="0.35">
      <c r="C224" s="9"/>
      <c r="D224" s="10"/>
      <c r="E224" s="10"/>
      <c r="F224" s="10"/>
      <c r="G224" s="10"/>
      <c r="H224" s="10"/>
      <c r="I224" s="10"/>
      <c r="J224" s="11"/>
      <c r="K224" s="11"/>
      <c r="M224" s="19"/>
      <c r="N224"/>
    </row>
    <row r="225" spans="3:14" ht="51.75" thickBot="1" x14ac:dyDescent="0.4">
      <c r="C225" s="34" t="s">
        <v>45</v>
      </c>
      <c r="D225" s="65" t="s">
        <v>45</v>
      </c>
      <c r="E225" s="394" t="s">
        <v>20</v>
      </c>
      <c r="F225" s="395"/>
      <c r="G225" s="395"/>
      <c r="H225" s="395"/>
      <c r="I225" s="450"/>
      <c r="J225" s="394" t="s">
        <v>123</v>
      </c>
      <c r="K225" s="395"/>
      <c r="L225" s="265" t="s">
        <v>156</v>
      </c>
      <c r="M225"/>
      <c r="N225"/>
    </row>
    <row r="226" spans="3:14" ht="27" thickBot="1" x14ac:dyDescent="0.4">
      <c r="C226" s="162"/>
      <c r="D226" s="521" t="s">
        <v>101</v>
      </c>
      <c r="E226" s="522"/>
      <c r="F226" s="522"/>
      <c r="G226" s="522"/>
      <c r="H226" s="522"/>
      <c r="I226" s="523"/>
      <c r="J226" s="390"/>
      <c r="K226" s="391"/>
      <c r="L226" s="264"/>
      <c r="N226"/>
    </row>
    <row r="227" spans="3:14" ht="27" thickBot="1" x14ac:dyDescent="0.45">
      <c r="C227" s="36">
        <v>411</v>
      </c>
      <c r="D227" s="293" t="s">
        <v>46</v>
      </c>
      <c r="E227" s="294"/>
      <c r="F227" s="294"/>
      <c r="G227" s="294"/>
      <c r="H227" s="294"/>
      <c r="I227" s="295"/>
      <c r="J227" s="319">
        <f>SUM(J228:K232)</f>
        <v>21000</v>
      </c>
      <c r="K227" s="320"/>
      <c r="L227" s="266">
        <f>SUM(L228:L232)</f>
        <v>24750</v>
      </c>
    </row>
    <row r="228" spans="3:14" ht="25.5" x14ac:dyDescent="0.35">
      <c r="C228" s="57"/>
      <c r="D228" s="58">
        <v>4111</v>
      </c>
      <c r="E228" s="364" t="s">
        <v>47</v>
      </c>
      <c r="F228" s="365"/>
      <c r="G228" s="365"/>
      <c r="H228" s="365"/>
      <c r="I228" s="366"/>
      <c r="J228" s="338">
        <v>12200</v>
      </c>
      <c r="K228" s="339"/>
      <c r="L228" s="267">
        <v>14500</v>
      </c>
    </row>
    <row r="229" spans="3:14" ht="25.5" x14ac:dyDescent="0.35">
      <c r="C229" s="104"/>
      <c r="D229" s="59">
        <v>4112</v>
      </c>
      <c r="E229" s="288" t="s">
        <v>48</v>
      </c>
      <c r="F229" s="289"/>
      <c r="G229" s="289"/>
      <c r="H229" s="289"/>
      <c r="I229" s="290"/>
      <c r="J229" s="291">
        <v>1900</v>
      </c>
      <c r="K229" s="292"/>
      <c r="L229" s="268">
        <v>1950</v>
      </c>
      <c r="N229"/>
    </row>
    <row r="230" spans="3:14" ht="25.5" x14ac:dyDescent="0.35">
      <c r="C230" s="57"/>
      <c r="D230" s="59">
        <v>4113</v>
      </c>
      <c r="E230" s="288" t="s">
        <v>49</v>
      </c>
      <c r="F230" s="289"/>
      <c r="G230" s="289"/>
      <c r="H230" s="289"/>
      <c r="I230" s="290"/>
      <c r="J230" s="291">
        <v>4450</v>
      </c>
      <c r="K230" s="292"/>
      <c r="L230" s="268">
        <v>5500</v>
      </c>
      <c r="N230"/>
    </row>
    <row r="231" spans="3:14" ht="25.5" x14ac:dyDescent="0.35">
      <c r="C231" s="104"/>
      <c r="D231" s="59">
        <v>4114</v>
      </c>
      <c r="E231" s="288" t="s">
        <v>50</v>
      </c>
      <c r="F231" s="289"/>
      <c r="G231" s="289"/>
      <c r="H231" s="289"/>
      <c r="I231" s="290"/>
      <c r="J231" s="291">
        <v>2200</v>
      </c>
      <c r="K231" s="292"/>
      <c r="L231" s="268">
        <v>2500</v>
      </c>
      <c r="N231"/>
    </row>
    <row r="232" spans="3:14" ht="26.25" thickBot="1" x14ac:dyDescent="0.4">
      <c r="C232" s="105"/>
      <c r="D232" s="61">
        <v>4115</v>
      </c>
      <c r="E232" s="311" t="s">
        <v>51</v>
      </c>
      <c r="F232" s="312"/>
      <c r="G232" s="312"/>
      <c r="H232" s="312"/>
      <c r="I232" s="313"/>
      <c r="J232" s="331">
        <v>250</v>
      </c>
      <c r="K232" s="332"/>
      <c r="L232" s="269">
        <v>300</v>
      </c>
      <c r="N232"/>
    </row>
    <row r="233" spans="3:14" ht="27" thickBot="1" x14ac:dyDescent="0.45">
      <c r="C233" s="36">
        <v>412</v>
      </c>
      <c r="D233" s="293" t="s">
        <v>52</v>
      </c>
      <c r="E233" s="294"/>
      <c r="F233" s="294"/>
      <c r="G233" s="294"/>
      <c r="H233" s="294"/>
      <c r="I233" s="295"/>
      <c r="J233" s="319">
        <f>SUM(J234:K235)</f>
        <v>0</v>
      </c>
      <c r="K233" s="320"/>
      <c r="L233" s="215">
        <f>SUM(L234:L235)</f>
        <v>0</v>
      </c>
      <c r="N233" s="19"/>
    </row>
    <row r="234" spans="3:14" ht="25.5" x14ac:dyDescent="0.35">
      <c r="C234" s="107"/>
      <c r="D234" s="58">
        <v>4123</v>
      </c>
      <c r="E234" s="364" t="s">
        <v>53</v>
      </c>
      <c r="F234" s="365"/>
      <c r="G234" s="365"/>
      <c r="H234" s="365"/>
      <c r="I234" s="366"/>
      <c r="J234" s="338">
        <v>0</v>
      </c>
      <c r="K234" s="339"/>
      <c r="L234" s="226">
        <v>0</v>
      </c>
      <c r="N234"/>
    </row>
    <row r="235" spans="3:14" ht="26.25" thickBot="1" x14ac:dyDescent="0.4">
      <c r="C235" s="57"/>
      <c r="D235" s="62">
        <v>4127</v>
      </c>
      <c r="E235" s="311" t="s">
        <v>55</v>
      </c>
      <c r="F235" s="312"/>
      <c r="G235" s="312"/>
      <c r="H235" s="312"/>
      <c r="I235" s="313"/>
      <c r="J235" s="321">
        <v>0</v>
      </c>
      <c r="K235" s="322"/>
      <c r="L235" s="234">
        <v>0</v>
      </c>
    </row>
    <row r="236" spans="3:14" ht="27" thickBot="1" x14ac:dyDescent="0.45">
      <c r="C236" s="56">
        <v>413</v>
      </c>
      <c r="D236" s="294" t="s">
        <v>56</v>
      </c>
      <c r="E236" s="294"/>
      <c r="F236" s="294"/>
      <c r="G236" s="294"/>
      <c r="H236" s="294"/>
      <c r="I236" s="295"/>
      <c r="J236" s="319">
        <f>SUM(J237)</f>
        <v>840</v>
      </c>
      <c r="K236" s="320"/>
      <c r="L236" s="220">
        <f>SUM(L237)</f>
        <v>0</v>
      </c>
    </row>
    <row r="237" spans="3:14" ht="26.25" thickBot="1" x14ac:dyDescent="0.4">
      <c r="C237" s="60"/>
      <c r="D237" s="61">
        <v>4135</v>
      </c>
      <c r="E237" s="353" t="s">
        <v>59</v>
      </c>
      <c r="F237" s="354"/>
      <c r="G237" s="354"/>
      <c r="H237" s="354"/>
      <c r="I237" s="355"/>
      <c r="J237" s="333">
        <v>840</v>
      </c>
      <c r="K237" s="334"/>
      <c r="L237" s="221">
        <v>0</v>
      </c>
    </row>
    <row r="238" spans="3:14" ht="27" thickBot="1" x14ac:dyDescent="0.45">
      <c r="C238" s="36">
        <v>414</v>
      </c>
      <c r="D238" s="400" t="s">
        <v>60</v>
      </c>
      <c r="E238" s="294"/>
      <c r="F238" s="294"/>
      <c r="G238" s="294"/>
      <c r="H238" s="294"/>
      <c r="I238" s="295"/>
      <c r="J238" s="319">
        <f>SUM(J239:K241)</f>
        <v>600</v>
      </c>
      <c r="K238" s="320"/>
      <c r="L238" s="222">
        <f>SUM(L239:L241)</f>
        <v>0</v>
      </c>
      <c r="N238"/>
    </row>
    <row r="239" spans="3:14" ht="25.5" x14ac:dyDescent="0.35">
      <c r="C239" s="107"/>
      <c r="D239" s="58">
        <v>4141</v>
      </c>
      <c r="E239" s="602" t="s">
        <v>61</v>
      </c>
      <c r="F239" s="603"/>
      <c r="G239" s="603"/>
      <c r="H239" s="603"/>
      <c r="I239" s="604"/>
      <c r="J239" s="338">
        <v>200</v>
      </c>
      <c r="K239" s="339"/>
      <c r="L239" s="224">
        <v>0</v>
      </c>
      <c r="N239"/>
    </row>
    <row r="240" spans="3:14" ht="25.5" x14ac:dyDescent="0.35">
      <c r="C240" s="102"/>
      <c r="D240" s="59">
        <v>4142</v>
      </c>
      <c r="E240" s="511" t="s">
        <v>62</v>
      </c>
      <c r="F240" s="512"/>
      <c r="G240" s="512"/>
      <c r="H240" s="512"/>
      <c r="I240" s="513"/>
      <c r="J240" s="291">
        <v>300</v>
      </c>
      <c r="K240" s="292"/>
      <c r="L240" s="224">
        <v>0</v>
      </c>
      <c r="N240"/>
    </row>
    <row r="241" spans="3:16" ht="26.25" thickBot="1" x14ac:dyDescent="0.4">
      <c r="C241" s="108"/>
      <c r="D241" s="59">
        <v>4148</v>
      </c>
      <c r="E241" s="511" t="s">
        <v>66</v>
      </c>
      <c r="F241" s="512"/>
      <c r="G241" s="512"/>
      <c r="H241" s="512"/>
      <c r="I241" s="513"/>
      <c r="J241" s="291">
        <v>100</v>
      </c>
      <c r="K241" s="292"/>
      <c r="L241" s="227">
        <v>0</v>
      </c>
      <c r="N241"/>
    </row>
    <row r="242" spans="3:16" ht="27" thickBot="1" x14ac:dyDescent="0.45">
      <c r="C242" s="82">
        <v>4</v>
      </c>
      <c r="D242" s="444" t="s">
        <v>97</v>
      </c>
      <c r="E242" s="445"/>
      <c r="F242" s="445"/>
      <c r="G242" s="445"/>
      <c r="H242" s="445"/>
      <c r="I242" s="446"/>
      <c r="J242" s="455">
        <f>SUM(J227,J233,J236,J238)</f>
        <v>22440</v>
      </c>
      <c r="K242" s="456"/>
      <c r="L242" s="206">
        <f>SUM(L227,L233,L236,L238)</f>
        <v>24750</v>
      </c>
      <c r="N242"/>
    </row>
    <row r="243" spans="3:16" x14ac:dyDescent="0.25">
      <c r="C243" s="12"/>
      <c r="D243" s="12"/>
      <c r="E243" s="12"/>
      <c r="F243" s="12"/>
      <c r="G243" s="12"/>
      <c r="H243" s="12"/>
      <c r="I243" s="12"/>
      <c r="J243" s="12"/>
      <c r="M243"/>
      <c r="N243"/>
      <c r="O243" s="19"/>
      <c r="P243" s="2"/>
    </row>
    <row r="244" spans="3:16" ht="15.75" thickBot="1" x14ac:dyDescent="0.3">
      <c r="C244" s="6"/>
      <c r="M244"/>
      <c r="N244"/>
    </row>
    <row r="245" spans="3:16" ht="51.75" thickBot="1" x14ac:dyDescent="0.4">
      <c r="C245" s="68" t="s">
        <v>45</v>
      </c>
      <c r="D245" s="65" t="s">
        <v>45</v>
      </c>
      <c r="E245" s="394" t="s">
        <v>20</v>
      </c>
      <c r="F245" s="395"/>
      <c r="G245" s="395"/>
      <c r="H245" s="395"/>
      <c r="I245" s="395"/>
      <c r="J245" s="394" t="s">
        <v>123</v>
      </c>
      <c r="K245" s="395"/>
      <c r="L245" s="265" t="s">
        <v>156</v>
      </c>
      <c r="M245"/>
      <c r="N245"/>
    </row>
    <row r="246" spans="3:16" ht="27" thickBot="1" x14ac:dyDescent="0.4">
      <c r="C246" s="162"/>
      <c r="D246" s="524" t="s">
        <v>102</v>
      </c>
      <c r="E246" s="525"/>
      <c r="F246" s="525"/>
      <c r="G246" s="525"/>
      <c r="H246" s="525"/>
      <c r="I246" s="525"/>
      <c r="J246" s="390"/>
      <c r="K246" s="391"/>
      <c r="L246" s="270"/>
      <c r="M246"/>
      <c r="N246"/>
    </row>
    <row r="247" spans="3:16" ht="27" thickBot="1" x14ac:dyDescent="0.45">
      <c r="C247" s="56">
        <v>411</v>
      </c>
      <c r="D247" s="400" t="s">
        <v>46</v>
      </c>
      <c r="E247" s="294"/>
      <c r="F247" s="294"/>
      <c r="G247" s="294"/>
      <c r="H247" s="294"/>
      <c r="I247" s="295"/>
      <c r="J247" s="319">
        <f>SUM(J248:K252)</f>
        <v>99700</v>
      </c>
      <c r="K247" s="320"/>
      <c r="L247" s="236">
        <f>SUM(L248:L252)</f>
        <v>99700</v>
      </c>
      <c r="M247"/>
      <c r="N247"/>
    </row>
    <row r="248" spans="3:16" ht="25.5" x14ac:dyDescent="0.35">
      <c r="C248" s="70"/>
      <c r="D248" s="38">
        <v>4111</v>
      </c>
      <c r="E248" s="361" t="s">
        <v>47</v>
      </c>
      <c r="F248" s="362"/>
      <c r="G248" s="362"/>
      <c r="H248" s="362"/>
      <c r="I248" s="363"/>
      <c r="J248" s="338">
        <v>58665</v>
      </c>
      <c r="K248" s="339"/>
      <c r="L248" s="226">
        <v>58665</v>
      </c>
      <c r="M248"/>
      <c r="N248"/>
    </row>
    <row r="249" spans="3:16" ht="25.5" x14ac:dyDescent="0.35">
      <c r="C249" s="104"/>
      <c r="D249" s="40">
        <v>4112</v>
      </c>
      <c r="E249" s="288" t="s">
        <v>48</v>
      </c>
      <c r="F249" s="289"/>
      <c r="G249" s="289"/>
      <c r="H249" s="289"/>
      <c r="I249" s="290"/>
      <c r="J249" s="291">
        <v>8435</v>
      </c>
      <c r="K249" s="292"/>
      <c r="L249" s="224">
        <v>8435</v>
      </c>
      <c r="M249"/>
      <c r="N249"/>
    </row>
    <row r="250" spans="3:16" ht="25.5" x14ac:dyDescent="0.35">
      <c r="C250" s="103"/>
      <c r="D250" s="40">
        <v>4113</v>
      </c>
      <c r="E250" s="288" t="s">
        <v>49</v>
      </c>
      <c r="F250" s="289"/>
      <c r="G250" s="289"/>
      <c r="H250" s="289"/>
      <c r="I250" s="290"/>
      <c r="J250" s="291">
        <v>21400</v>
      </c>
      <c r="K250" s="292"/>
      <c r="L250" s="224">
        <v>21400</v>
      </c>
      <c r="M250"/>
      <c r="N250"/>
    </row>
    <row r="251" spans="3:16" ht="25.5" x14ac:dyDescent="0.35">
      <c r="C251" s="104"/>
      <c r="D251" s="40">
        <v>4114</v>
      </c>
      <c r="E251" s="288" t="s">
        <v>50</v>
      </c>
      <c r="F251" s="289"/>
      <c r="G251" s="289"/>
      <c r="H251" s="289"/>
      <c r="I251" s="290"/>
      <c r="J251" s="291">
        <v>10065</v>
      </c>
      <c r="K251" s="292"/>
      <c r="L251" s="224">
        <v>10065</v>
      </c>
      <c r="M251"/>
      <c r="N251"/>
    </row>
    <row r="252" spans="3:16" ht="26.25" thickBot="1" x14ac:dyDescent="0.4">
      <c r="C252" s="71"/>
      <c r="D252" s="42">
        <v>4115</v>
      </c>
      <c r="E252" s="311" t="s">
        <v>51</v>
      </c>
      <c r="F252" s="312"/>
      <c r="G252" s="312"/>
      <c r="H252" s="312"/>
      <c r="I252" s="313"/>
      <c r="J252" s="331">
        <v>1135</v>
      </c>
      <c r="K252" s="332"/>
      <c r="L252" s="227">
        <v>1135</v>
      </c>
      <c r="M252" s="19"/>
      <c r="N252"/>
    </row>
    <row r="253" spans="3:16" ht="27" thickBot="1" x14ac:dyDescent="0.45">
      <c r="C253" s="56">
        <v>412</v>
      </c>
      <c r="D253" s="400" t="s">
        <v>52</v>
      </c>
      <c r="E253" s="294"/>
      <c r="F253" s="294"/>
      <c r="G253" s="294"/>
      <c r="H253" s="294"/>
      <c r="I253" s="295"/>
      <c r="J253" s="319">
        <f>SUM(J254:K255)</f>
        <v>18200</v>
      </c>
      <c r="K253" s="320"/>
      <c r="L253" s="215">
        <f>SUM(L254:L255)</f>
        <v>17409.21</v>
      </c>
      <c r="N253"/>
    </row>
    <row r="254" spans="3:16" ht="25.5" x14ac:dyDescent="0.35">
      <c r="C254" s="107"/>
      <c r="D254" s="38">
        <v>4121</v>
      </c>
      <c r="E254" s="364" t="s">
        <v>154</v>
      </c>
      <c r="F254" s="365"/>
      <c r="G254" s="365"/>
      <c r="H254" s="365"/>
      <c r="I254" s="366"/>
      <c r="J254" s="338">
        <v>17000</v>
      </c>
      <c r="K254" s="339"/>
      <c r="L254" s="226">
        <v>17000</v>
      </c>
      <c r="M254" s="6"/>
      <c r="N254"/>
    </row>
    <row r="255" spans="3:16" ht="26.25" thickBot="1" x14ac:dyDescent="0.4">
      <c r="C255" s="70"/>
      <c r="D255" s="45">
        <v>4127</v>
      </c>
      <c r="E255" s="311" t="s">
        <v>55</v>
      </c>
      <c r="F255" s="312"/>
      <c r="G255" s="312"/>
      <c r="H255" s="312"/>
      <c r="I255" s="313"/>
      <c r="J255" s="321">
        <v>1200</v>
      </c>
      <c r="K255" s="322"/>
      <c r="L255" s="237">
        <v>409.21</v>
      </c>
      <c r="M255"/>
      <c r="N255"/>
    </row>
    <row r="256" spans="3:16" ht="27" thickBot="1" x14ac:dyDescent="0.45">
      <c r="C256" s="56">
        <v>413</v>
      </c>
      <c r="D256" s="400" t="s">
        <v>56</v>
      </c>
      <c r="E256" s="294"/>
      <c r="F256" s="294"/>
      <c r="G256" s="294"/>
      <c r="H256" s="294"/>
      <c r="I256" s="295"/>
      <c r="J256" s="319">
        <f>SUM(J257:K259)</f>
        <v>65500</v>
      </c>
      <c r="K256" s="320"/>
      <c r="L256" s="215">
        <f>SUM(L257:L259)</f>
        <v>67800</v>
      </c>
      <c r="M256"/>
      <c r="N256"/>
    </row>
    <row r="257" spans="2:14" ht="25.5" x14ac:dyDescent="0.35">
      <c r="C257" s="107"/>
      <c r="D257" s="153">
        <v>4131</v>
      </c>
      <c r="E257" s="361" t="s">
        <v>57</v>
      </c>
      <c r="F257" s="362"/>
      <c r="G257" s="362"/>
      <c r="H257" s="362"/>
      <c r="I257" s="363"/>
      <c r="J257" s="338">
        <v>22300</v>
      </c>
      <c r="K257" s="339"/>
      <c r="L257" s="226">
        <v>24300</v>
      </c>
      <c r="M257"/>
      <c r="N257"/>
    </row>
    <row r="258" spans="2:14" ht="25.5" x14ac:dyDescent="0.35">
      <c r="C258" s="102"/>
      <c r="D258" s="134">
        <v>4134</v>
      </c>
      <c r="E258" s="382" t="s">
        <v>58</v>
      </c>
      <c r="F258" s="383"/>
      <c r="G258" s="383"/>
      <c r="H258" s="383"/>
      <c r="I258" s="384"/>
      <c r="J258" s="291">
        <v>42000</v>
      </c>
      <c r="K258" s="292"/>
      <c r="L258" s="224">
        <v>43500</v>
      </c>
      <c r="M258"/>
      <c r="N258"/>
    </row>
    <row r="259" spans="2:14" ht="26.25" thickBot="1" x14ac:dyDescent="0.4">
      <c r="C259" s="71"/>
      <c r="D259" s="135">
        <v>4135</v>
      </c>
      <c r="E259" s="380" t="s">
        <v>59</v>
      </c>
      <c r="F259" s="381"/>
      <c r="G259" s="381"/>
      <c r="H259" s="381"/>
      <c r="I259" s="430"/>
      <c r="J259" s="457">
        <v>1200</v>
      </c>
      <c r="K259" s="458"/>
      <c r="L259" s="238">
        <v>0</v>
      </c>
      <c r="M259"/>
      <c r="N259" s="19"/>
    </row>
    <row r="260" spans="2:14" ht="27" thickBot="1" x14ac:dyDescent="0.45">
      <c r="C260" s="56">
        <v>414</v>
      </c>
      <c r="D260" s="385" t="s">
        <v>60</v>
      </c>
      <c r="E260" s="386"/>
      <c r="F260" s="386"/>
      <c r="G260" s="386"/>
      <c r="H260" s="386"/>
      <c r="I260" s="387"/>
      <c r="J260" s="319">
        <f>SUM(J261:K269)</f>
        <v>102500</v>
      </c>
      <c r="K260" s="320"/>
      <c r="L260" s="215">
        <f>SUM(L261:L269)</f>
        <v>86745</v>
      </c>
      <c r="N260"/>
    </row>
    <row r="261" spans="2:14" ht="25.5" x14ac:dyDescent="0.35">
      <c r="C261" s="70"/>
      <c r="D261" s="153">
        <v>4141</v>
      </c>
      <c r="E261" s="361" t="s">
        <v>61</v>
      </c>
      <c r="F261" s="362"/>
      <c r="G261" s="362"/>
      <c r="H261" s="362"/>
      <c r="I261" s="363"/>
      <c r="J261" s="338">
        <v>1500</v>
      </c>
      <c r="K261" s="339"/>
      <c r="L261" s="226">
        <v>874</v>
      </c>
      <c r="N261"/>
    </row>
    <row r="262" spans="2:14" ht="25.5" x14ac:dyDescent="0.35">
      <c r="C262" s="104"/>
      <c r="D262" s="134">
        <v>4142</v>
      </c>
      <c r="E262" s="382" t="s">
        <v>62</v>
      </c>
      <c r="F262" s="383"/>
      <c r="G262" s="383"/>
      <c r="H262" s="383"/>
      <c r="I262" s="384"/>
      <c r="J262" s="291">
        <v>700</v>
      </c>
      <c r="K262" s="292"/>
      <c r="L262" s="224">
        <v>511</v>
      </c>
      <c r="N262"/>
    </row>
    <row r="263" spans="2:14" ht="25.5" x14ac:dyDescent="0.35">
      <c r="C263" s="104"/>
      <c r="D263" s="134">
        <v>4143</v>
      </c>
      <c r="E263" s="382" t="s">
        <v>63</v>
      </c>
      <c r="F263" s="383"/>
      <c r="G263" s="383"/>
      <c r="H263" s="383"/>
      <c r="I263" s="384"/>
      <c r="J263" s="291">
        <v>20000</v>
      </c>
      <c r="K263" s="292"/>
      <c r="L263" s="224">
        <v>20000</v>
      </c>
      <c r="N263"/>
    </row>
    <row r="264" spans="2:14" ht="25.5" x14ac:dyDescent="0.35">
      <c r="C264" s="104"/>
      <c r="D264" s="134">
        <v>4144</v>
      </c>
      <c r="E264" s="382" t="s">
        <v>64</v>
      </c>
      <c r="F264" s="383"/>
      <c r="G264" s="383"/>
      <c r="H264" s="383"/>
      <c r="I264" s="384"/>
      <c r="J264" s="291">
        <v>5000</v>
      </c>
      <c r="K264" s="292"/>
      <c r="L264" s="224">
        <v>5000</v>
      </c>
      <c r="N264"/>
    </row>
    <row r="265" spans="2:14" ht="25.5" x14ac:dyDescent="0.35">
      <c r="C265" s="103"/>
      <c r="D265" s="134">
        <v>4146</v>
      </c>
      <c r="E265" s="382" t="s">
        <v>114</v>
      </c>
      <c r="F265" s="383"/>
      <c r="G265" s="383"/>
      <c r="H265" s="383"/>
      <c r="I265" s="384"/>
      <c r="J265" s="291">
        <v>10000</v>
      </c>
      <c r="K265" s="292"/>
      <c r="L265" s="224">
        <v>1000</v>
      </c>
      <c r="N265" s="19"/>
    </row>
    <row r="266" spans="2:14" ht="25.5" x14ac:dyDescent="0.35">
      <c r="C266" s="104"/>
      <c r="D266" s="134">
        <v>4147</v>
      </c>
      <c r="E266" s="382" t="s">
        <v>65</v>
      </c>
      <c r="F266" s="383"/>
      <c r="G266" s="383"/>
      <c r="H266" s="383"/>
      <c r="I266" s="384"/>
      <c r="J266" s="291">
        <v>15000</v>
      </c>
      <c r="K266" s="292"/>
      <c r="L266" s="224">
        <v>6760</v>
      </c>
      <c r="N266"/>
    </row>
    <row r="267" spans="2:14" ht="25.5" x14ac:dyDescent="0.35">
      <c r="C267" s="104"/>
      <c r="D267" s="134">
        <v>4148</v>
      </c>
      <c r="E267" s="382" t="s">
        <v>66</v>
      </c>
      <c r="F267" s="383"/>
      <c r="G267" s="383"/>
      <c r="H267" s="383"/>
      <c r="I267" s="384"/>
      <c r="J267" s="291">
        <v>300</v>
      </c>
      <c r="K267" s="292"/>
      <c r="L267" s="224">
        <v>0</v>
      </c>
      <c r="N267"/>
    </row>
    <row r="268" spans="2:14" ht="25.5" x14ac:dyDescent="0.35">
      <c r="C268" s="104"/>
      <c r="D268" s="154">
        <v>4149</v>
      </c>
      <c r="E268" s="423" t="s">
        <v>67</v>
      </c>
      <c r="F268" s="424"/>
      <c r="G268" s="424"/>
      <c r="H268" s="424"/>
      <c r="I268" s="425"/>
      <c r="J268" s="291">
        <v>10000</v>
      </c>
      <c r="K268" s="292"/>
      <c r="L268" s="224">
        <v>12600</v>
      </c>
      <c r="N268"/>
    </row>
    <row r="269" spans="2:14" s="19" customFormat="1" ht="26.25" thickBot="1" x14ac:dyDescent="0.4">
      <c r="C269" s="70"/>
      <c r="D269" s="154">
        <v>41491</v>
      </c>
      <c r="E269" s="380" t="s">
        <v>148</v>
      </c>
      <c r="F269" s="381"/>
      <c r="G269" s="381"/>
      <c r="H269" s="381"/>
      <c r="I269" s="430"/>
      <c r="J269" s="331">
        <v>40000</v>
      </c>
      <c r="K269" s="332"/>
      <c r="L269" s="227">
        <v>40000</v>
      </c>
      <c r="M269" s="2"/>
      <c r="N269"/>
    </row>
    <row r="270" spans="2:14" ht="27" thickBot="1" x14ac:dyDescent="0.45">
      <c r="C270" s="56">
        <v>417</v>
      </c>
      <c r="D270" s="385" t="s">
        <v>72</v>
      </c>
      <c r="E270" s="386"/>
      <c r="F270" s="386"/>
      <c r="G270" s="386"/>
      <c r="H270" s="386"/>
      <c r="I270" s="386"/>
      <c r="J270" s="319">
        <f>SUM(J271)</f>
        <v>25000</v>
      </c>
      <c r="K270" s="320"/>
      <c r="L270" s="215">
        <f>SUM(L271)</f>
        <v>25000</v>
      </c>
      <c r="N270"/>
    </row>
    <row r="271" spans="2:14" ht="26.25" thickBot="1" x14ac:dyDescent="0.4">
      <c r="C271" s="56"/>
      <c r="D271" s="144">
        <v>4171</v>
      </c>
      <c r="E271" s="396" t="s">
        <v>73</v>
      </c>
      <c r="F271" s="396"/>
      <c r="G271" s="396"/>
      <c r="H271" s="396"/>
      <c r="I271" s="397"/>
      <c r="J271" s="333">
        <v>25000</v>
      </c>
      <c r="K271" s="334"/>
      <c r="L271" s="232">
        <v>25000</v>
      </c>
      <c r="N271"/>
    </row>
    <row r="272" spans="2:14" ht="27" thickBot="1" x14ac:dyDescent="0.45">
      <c r="B272" s="20"/>
      <c r="C272" s="56">
        <v>419</v>
      </c>
      <c r="D272" s="385" t="s">
        <v>74</v>
      </c>
      <c r="E272" s="386"/>
      <c r="F272" s="386"/>
      <c r="G272" s="386"/>
      <c r="H272" s="386"/>
      <c r="I272" s="386"/>
      <c r="J272" s="319">
        <f>SUM(J273:K279)</f>
        <v>76500</v>
      </c>
      <c r="K272" s="320"/>
      <c r="L272" s="215">
        <f>SUM(L273:L279)</f>
        <v>53500</v>
      </c>
      <c r="N272"/>
    </row>
    <row r="273" spans="3:14" ht="25.5" x14ac:dyDescent="0.35">
      <c r="C273" s="107"/>
      <c r="D273" s="155">
        <v>4191</v>
      </c>
      <c r="E273" s="361" t="s">
        <v>75</v>
      </c>
      <c r="F273" s="362"/>
      <c r="G273" s="362"/>
      <c r="H273" s="362"/>
      <c r="I273" s="363"/>
      <c r="J273" s="338">
        <v>7000</v>
      </c>
      <c r="K273" s="339"/>
      <c r="L273" s="226">
        <v>7000</v>
      </c>
      <c r="N273"/>
    </row>
    <row r="274" spans="3:14" ht="25.5" x14ac:dyDescent="0.35">
      <c r="C274" s="102"/>
      <c r="D274" s="153">
        <v>4192</v>
      </c>
      <c r="E274" s="382" t="s">
        <v>146</v>
      </c>
      <c r="F274" s="383"/>
      <c r="G274" s="383"/>
      <c r="H274" s="383"/>
      <c r="I274" s="384"/>
      <c r="J274" s="286">
        <v>30000</v>
      </c>
      <c r="K274" s="287"/>
      <c r="L274" s="223">
        <v>12000</v>
      </c>
      <c r="N274" s="19"/>
    </row>
    <row r="275" spans="3:14" s="19" customFormat="1" ht="25.5" x14ac:dyDescent="0.35">
      <c r="C275" s="102"/>
      <c r="D275" s="134">
        <v>4194</v>
      </c>
      <c r="E275" s="382" t="s">
        <v>77</v>
      </c>
      <c r="F275" s="383"/>
      <c r="G275" s="383"/>
      <c r="H275" s="383"/>
      <c r="I275" s="384"/>
      <c r="J275" s="291">
        <v>4000</v>
      </c>
      <c r="K275" s="292"/>
      <c r="L275" s="224">
        <v>4000</v>
      </c>
      <c r="M275" s="2"/>
    </row>
    <row r="276" spans="3:14" ht="25.5" x14ac:dyDescent="0.35">
      <c r="C276" s="70"/>
      <c r="D276" s="134">
        <v>4195</v>
      </c>
      <c r="E276" s="549" t="s">
        <v>78</v>
      </c>
      <c r="F276" s="550"/>
      <c r="G276" s="550"/>
      <c r="H276" s="550"/>
      <c r="I276" s="551"/>
      <c r="J276" s="291">
        <v>5000</v>
      </c>
      <c r="K276" s="292"/>
      <c r="L276" s="224">
        <v>5000</v>
      </c>
      <c r="N276" s="19"/>
    </row>
    <row r="277" spans="3:14" ht="25.5" x14ac:dyDescent="0.35">
      <c r="C277" s="104"/>
      <c r="D277" s="134">
        <v>4196</v>
      </c>
      <c r="E277" s="382" t="s">
        <v>79</v>
      </c>
      <c r="F277" s="383"/>
      <c r="G277" s="383"/>
      <c r="H277" s="383"/>
      <c r="I277" s="384"/>
      <c r="J277" s="291">
        <v>5000</v>
      </c>
      <c r="K277" s="292"/>
      <c r="L277" s="224">
        <v>5000</v>
      </c>
      <c r="N277" s="19"/>
    </row>
    <row r="278" spans="3:14" ht="25.5" x14ac:dyDescent="0.35">
      <c r="C278" s="70"/>
      <c r="D278" s="154">
        <v>4193</v>
      </c>
      <c r="E278" s="382" t="s">
        <v>76</v>
      </c>
      <c r="F278" s="383"/>
      <c r="G278" s="383"/>
      <c r="H278" s="383"/>
      <c r="I278" s="384"/>
      <c r="J278" s="291">
        <v>20000</v>
      </c>
      <c r="K278" s="292"/>
      <c r="L278" s="224">
        <v>15000</v>
      </c>
      <c r="M278" s="12"/>
      <c r="N278" s="19"/>
    </row>
    <row r="279" spans="3:14" ht="26.25" thickBot="1" x14ac:dyDescent="0.4">
      <c r="C279" s="105"/>
      <c r="D279" s="154">
        <v>4199</v>
      </c>
      <c r="E279" s="380" t="s">
        <v>80</v>
      </c>
      <c r="F279" s="381"/>
      <c r="G279" s="381"/>
      <c r="H279" s="381"/>
      <c r="I279" s="430"/>
      <c r="J279" s="331">
        <v>5500</v>
      </c>
      <c r="K279" s="332"/>
      <c r="L279" s="227">
        <v>5500</v>
      </c>
      <c r="M279" s="12"/>
      <c r="N279"/>
    </row>
    <row r="280" spans="3:14" ht="27" thickBot="1" x14ac:dyDescent="0.4">
      <c r="C280" s="56">
        <v>431</v>
      </c>
      <c r="D280" s="672" t="s">
        <v>11</v>
      </c>
      <c r="E280" s="673"/>
      <c r="F280" s="673"/>
      <c r="G280" s="673"/>
      <c r="H280" s="673"/>
      <c r="I280" s="674"/>
      <c r="J280" s="643">
        <f>SUM(J281:K283)</f>
        <v>65000</v>
      </c>
      <c r="K280" s="644"/>
      <c r="L280" s="239">
        <f>SUM(L281:L283)</f>
        <v>111349.95</v>
      </c>
      <c r="M280"/>
      <c r="N280"/>
    </row>
    <row r="281" spans="3:14" ht="25.5" x14ac:dyDescent="0.35">
      <c r="C281" s="73"/>
      <c r="D281" s="40">
        <v>4315</v>
      </c>
      <c r="E281" s="640" t="s">
        <v>84</v>
      </c>
      <c r="F281" s="641"/>
      <c r="G281" s="641"/>
      <c r="H281" s="641"/>
      <c r="I281" s="642"/>
      <c r="J281" s="338">
        <v>57000</v>
      </c>
      <c r="K281" s="339"/>
      <c r="L281" s="226">
        <v>74349.95</v>
      </c>
      <c r="M281"/>
      <c r="N281" s="19"/>
    </row>
    <row r="282" spans="3:14" ht="25.5" x14ac:dyDescent="0.35">
      <c r="C282" s="165"/>
      <c r="D282" s="164">
        <v>4319</v>
      </c>
      <c r="E282" s="423" t="s">
        <v>134</v>
      </c>
      <c r="F282" s="424"/>
      <c r="G282" s="424"/>
      <c r="H282" s="424"/>
      <c r="I282" s="425"/>
      <c r="J282" s="291">
        <v>3000</v>
      </c>
      <c r="K282" s="292"/>
      <c r="L282" s="224">
        <v>32000</v>
      </c>
      <c r="M282"/>
      <c r="N282"/>
    </row>
    <row r="283" spans="3:14" ht="26.25" thickBot="1" x14ac:dyDescent="0.4">
      <c r="C283" s="70"/>
      <c r="D283" s="72">
        <v>43181</v>
      </c>
      <c r="E283" s="380" t="s">
        <v>87</v>
      </c>
      <c r="F283" s="381"/>
      <c r="G283" s="381"/>
      <c r="H283" s="381"/>
      <c r="I283" s="381"/>
      <c r="J283" s="331">
        <v>5000</v>
      </c>
      <c r="K283" s="332"/>
      <c r="L283" s="276">
        <v>5000</v>
      </c>
      <c r="M283"/>
      <c r="N283" s="19"/>
    </row>
    <row r="284" spans="3:14" s="19" customFormat="1" ht="27" thickBot="1" x14ac:dyDescent="0.45">
      <c r="C284" s="56">
        <v>432</v>
      </c>
      <c r="D284" s="400" t="s">
        <v>109</v>
      </c>
      <c r="E284" s="294"/>
      <c r="F284" s="294"/>
      <c r="G284" s="294"/>
      <c r="H284" s="294"/>
      <c r="I284" s="295"/>
      <c r="J284" s="319">
        <f>SUM(J285,J286)</f>
        <v>175000</v>
      </c>
      <c r="K284" s="320"/>
      <c r="L284" s="215">
        <f>SUM(L285,L286)</f>
        <v>195000</v>
      </c>
      <c r="M284"/>
    </row>
    <row r="285" spans="3:14" s="19" customFormat="1" ht="26.25" thickBot="1" x14ac:dyDescent="0.4">
      <c r="C285" s="36"/>
      <c r="D285" s="156">
        <v>4325</v>
      </c>
      <c r="E285" s="437" t="s">
        <v>143</v>
      </c>
      <c r="F285" s="414"/>
      <c r="G285" s="414"/>
      <c r="H285" s="414"/>
      <c r="I285" s="415"/>
      <c r="J285" s="333">
        <v>75000</v>
      </c>
      <c r="K285" s="334"/>
      <c r="L285" s="226">
        <v>75000</v>
      </c>
      <c r="M285"/>
      <c r="N285"/>
    </row>
    <row r="286" spans="3:14" s="19" customFormat="1" ht="26.25" thickBot="1" x14ac:dyDescent="0.4">
      <c r="C286" s="36"/>
      <c r="D286" s="156">
        <v>4326</v>
      </c>
      <c r="E286" s="437" t="s">
        <v>110</v>
      </c>
      <c r="F286" s="414"/>
      <c r="G286" s="414"/>
      <c r="H286" s="414"/>
      <c r="I286" s="415"/>
      <c r="J286" s="333">
        <v>100000</v>
      </c>
      <c r="K286" s="334"/>
      <c r="L286" s="227">
        <v>120000</v>
      </c>
      <c r="M286"/>
      <c r="N286"/>
    </row>
    <row r="287" spans="3:14" s="19" customFormat="1" ht="27" thickBot="1" x14ac:dyDescent="0.45">
      <c r="C287" s="56">
        <v>441</v>
      </c>
      <c r="D287" s="400" t="s">
        <v>89</v>
      </c>
      <c r="E287" s="294"/>
      <c r="F287" s="294"/>
      <c r="G287" s="294"/>
      <c r="H287" s="294"/>
      <c r="I287" s="295"/>
      <c r="J287" s="284">
        <f>SUM(J288:K293)</f>
        <v>2276644</v>
      </c>
      <c r="K287" s="285"/>
      <c r="L287" s="212">
        <f>SUM(L288:L293)</f>
        <v>1510272.83</v>
      </c>
      <c r="M287"/>
      <c r="N287"/>
    </row>
    <row r="288" spans="3:14" ht="25.5" x14ac:dyDescent="0.35">
      <c r="C288" s="107"/>
      <c r="D288" s="44">
        <v>4412</v>
      </c>
      <c r="E288" s="361" t="s">
        <v>90</v>
      </c>
      <c r="F288" s="362"/>
      <c r="G288" s="362"/>
      <c r="H288" s="362"/>
      <c r="I288" s="363"/>
      <c r="J288" s="338">
        <v>1545114</v>
      </c>
      <c r="K288" s="339"/>
      <c r="L288" s="226">
        <v>987760</v>
      </c>
      <c r="M288"/>
      <c r="N288"/>
    </row>
    <row r="289" spans="1:14" ht="25.5" x14ac:dyDescent="0.35">
      <c r="C289" s="70"/>
      <c r="D289" s="38">
        <v>4413</v>
      </c>
      <c r="E289" s="382" t="s">
        <v>145</v>
      </c>
      <c r="F289" s="383"/>
      <c r="G289" s="383"/>
      <c r="H289" s="383"/>
      <c r="I289" s="384"/>
      <c r="J289" s="291">
        <v>140000</v>
      </c>
      <c r="K289" s="292"/>
      <c r="L289" s="224">
        <v>0</v>
      </c>
      <c r="M289"/>
      <c r="N289"/>
    </row>
    <row r="290" spans="1:14" s="19" customFormat="1" ht="25.5" x14ac:dyDescent="0.35">
      <c r="C290" s="70"/>
      <c r="D290" s="40">
        <v>4415</v>
      </c>
      <c r="E290" s="382" t="s">
        <v>91</v>
      </c>
      <c r="F290" s="383"/>
      <c r="G290" s="383"/>
      <c r="H290" s="383"/>
      <c r="I290" s="384"/>
      <c r="J290" s="286">
        <v>10300</v>
      </c>
      <c r="K290" s="287"/>
      <c r="L290" s="234">
        <v>10300</v>
      </c>
      <c r="M290"/>
      <c r="N290"/>
    </row>
    <row r="291" spans="1:14" ht="25.5" x14ac:dyDescent="0.35">
      <c r="A291"/>
      <c r="C291" s="104"/>
      <c r="D291" s="86">
        <v>4416</v>
      </c>
      <c r="E291" s="382" t="s">
        <v>119</v>
      </c>
      <c r="F291" s="383"/>
      <c r="G291" s="383"/>
      <c r="H291" s="383"/>
      <c r="I291" s="384"/>
      <c r="J291" s="291">
        <v>167000</v>
      </c>
      <c r="K291" s="292"/>
      <c r="L291" s="224">
        <v>167000</v>
      </c>
      <c r="M291"/>
    </row>
    <row r="292" spans="1:14" s="19" customFormat="1" ht="25.5" x14ac:dyDescent="0.35">
      <c r="C292" s="103"/>
      <c r="D292" s="86">
        <v>4417</v>
      </c>
      <c r="E292" s="382" t="s">
        <v>157</v>
      </c>
      <c r="F292" s="383"/>
      <c r="G292" s="383"/>
      <c r="H292" s="383"/>
      <c r="I292" s="384"/>
      <c r="J292" s="291">
        <v>0</v>
      </c>
      <c r="K292" s="292"/>
      <c r="L292" s="235">
        <v>135582.82999999999</v>
      </c>
      <c r="M292"/>
      <c r="N292" s="2"/>
    </row>
    <row r="293" spans="1:14" s="19" customFormat="1" ht="26.25" thickBot="1" x14ac:dyDescent="0.4">
      <c r="C293" s="105"/>
      <c r="D293" s="74">
        <v>4419</v>
      </c>
      <c r="E293" s="659" t="s">
        <v>103</v>
      </c>
      <c r="F293" s="660"/>
      <c r="G293" s="660"/>
      <c r="H293" s="660"/>
      <c r="I293" s="661"/>
      <c r="J293" s="457">
        <v>414230</v>
      </c>
      <c r="K293" s="458"/>
      <c r="L293" s="238">
        <v>209630</v>
      </c>
      <c r="M293" s="192"/>
      <c r="N293"/>
    </row>
    <row r="294" spans="1:14" ht="27" thickBot="1" x14ac:dyDescent="0.45">
      <c r="A294"/>
      <c r="C294" s="56">
        <v>463</v>
      </c>
      <c r="D294" s="400" t="s">
        <v>93</v>
      </c>
      <c r="E294" s="294"/>
      <c r="F294" s="294"/>
      <c r="G294" s="294"/>
      <c r="H294" s="294"/>
      <c r="I294" s="295"/>
      <c r="J294" s="284">
        <f>SUM(J295)</f>
        <v>12000</v>
      </c>
      <c r="K294" s="285"/>
      <c r="L294" s="212">
        <f>SUM(L295)</f>
        <v>12182.12</v>
      </c>
      <c r="M294"/>
      <c r="N294"/>
    </row>
    <row r="295" spans="1:14" ht="26.25" thickBot="1" x14ac:dyDescent="0.4">
      <c r="A295"/>
      <c r="C295" s="71"/>
      <c r="D295" s="75">
        <v>4630</v>
      </c>
      <c r="E295" s="433" t="s">
        <v>93</v>
      </c>
      <c r="F295" s="396"/>
      <c r="G295" s="396"/>
      <c r="H295" s="396"/>
      <c r="I295" s="397"/>
      <c r="J295" s="333">
        <v>12000</v>
      </c>
      <c r="K295" s="334"/>
      <c r="L295" s="232">
        <v>12182.12</v>
      </c>
      <c r="M295" s="19"/>
      <c r="N295"/>
    </row>
    <row r="296" spans="1:14" ht="27" thickBot="1" x14ac:dyDescent="0.45">
      <c r="A296"/>
      <c r="C296" s="56">
        <v>47</v>
      </c>
      <c r="D296" s="400" t="s">
        <v>94</v>
      </c>
      <c r="E296" s="294"/>
      <c r="F296" s="294"/>
      <c r="G296" s="294"/>
      <c r="H296" s="294"/>
      <c r="I296" s="295"/>
      <c r="J296" s="284">
        <f>SUM(J297:K298)</f>
        <v>85000</v>
      </c>
      <c r="K296" s="285"/>
      <c r="L296" s="212">
        <f>SUM(L297:L298)</f>
        <v>179150.05</v>
      </c>
      <c r="M296"/>
      <c r="N296"/>
    </row>
    <row r="297" spans="1:14" ht="25.5" x14ac:dyDescent="0.35">
      <c r="A297"/>
      <c r="C297" s="110"/>
      <c r="D297" s="66">
        <v>4710</v>
      </c>
      <c r="E297" s="361" t="s">
        <v>95</v>
      </c>
      <c r="F297" s="362"/>
      <c r="G297" s="362"/>
      <c r="H297" s="362"/>
      <c r="I297" s="363"/>
      <c r="J297" s="338">
        <v>80000</v>
      </c>
      <c r="K297" s="339"/>
      <c r="L297" s="226">
        <v>89650.05</v>
      </c>
      <c r="N297"/>
    </row>
    <row r="298" spans="1:14" ht="26.25" thickBot="1" x14ac:dyDescent="0.4">
      <c r="A298"/>
      <c r="B298" s="20"/>
      <c r="C298" s="108"/>
      <c r="D298" s="67">
        <v>4720</v>
      </c>
      <c r="E298" s="382" t="s">
        <v>96</v>
      </c>
      <c r="F298" s="383"/>
      <c r="G298" s="383"/>
      <c r="H298" s="383"/>
      <c r="I298" s="384"/>
      <c r="J298" s="291">
        <v>5000</v>
      </c>
      <c r="K298" s="292"/>
      <c r="L298" s="227">
        <v>89500</v>
      </c>
      <c r="M298" s="12"/>
      <c r="N298"/>
    </row>
    <row r="299" spans="1:14" ht="27" thickBot="1" x14ac:dyDescent="0.3">
      <c r="A299"/>
      <c r="B299" s="20"/>
      <c r="C299" s="99">
        <v>4</v>
      </c>
      <c r="D299" s="468" t="s">
        <v>97</v>
      </c>
      <c r="E299" s="469"/>
      <c r="F299" s="469"/>
      <c r="G299" s="469"/>
      <c r="H299" s="469"/>
      <c r="I299" s="470"/>
      <c r="J299" s="519">
        <f>SUM(J247,J253,J256,J260,J270,J272,J280,J287,J295,J296,J284)</f>
        <v>3001044</v>
      </c>
      <c r="K299" s="520"/>
      <c r="L299" s="240">
        <f>SUM(L247,L253,L256,L260,L270,L272,L280,L287,L295,L296,L284)</f>
        <v>2358109.16</v>
      </c>
      <c r="M299" s="12"/>
      <c r="N299"/>
    </row>
    <row r="300" spans="1:14" ht="39.75" customHeight="1" thickBot="1" x14ac:dyDescent="0.3">
      <c r="A300"/>
      <c r="M300"/>
      <c r="N300"/>
    </row>
    <row r="301" spans="1:14" ht="51.75" thickBot="1" x14ac:dyDescent="0.4">
      <c r="A301"/>
      <c r="C301" s="93" t="s">
        <v>45</v>
      </c>
      <c r="D301" s="55" t="s">
        <v>45</v>
      </c>
      <c r="E301" s="345" t="s">
        <v>20</v>
      </c>
      <c r="F301" s="346"/>
      <c r="G301" s="346"/>
      <c r="H301" s="346"/>
      <c r="I301" s="377"/>
      <c r="J301" s="345" t="s">
        <v>123</v>
      </c>
      <c r="K301" s="346"/>
      <c r="L301" s="265" t="s">
        <v>156</v>
      </c>
      <c r="M301"/>
      <c r="N301"/>
    </row>
    <row r="302" spans="1:14" ht="27" thickBot="1" x14ac:dyDescent="0.4">
      <c r="A302"/>
      <c r="C302" s="161"/>
      <c r="D302" s="476" t="s">
        <v>117</v>
      </c>
      <c r="E302" s="477"/>
      <c r="F302" s="477"/>
      <c r="G302" s="477"/>
      <c r="H302" s="477"/>
      <c r="I302" s="478"/>
      <c r="J302" s="367"/>
      <c r="K302" s="368"/>
      <c r="L302" s="271"/>
      <c r="M302"/>
      <c r="N302"/>
    </row>
    <row r="303" spans="1:14" ht="39.75" customHeight="1" thickBot="1" x14ac:dyDescent="0.45">
      <c r="A303"/>
      <c r="C303" s="56">
        <v>411</v>
      </c>
      <c r="D303" s="69"/>
      <c r="E303" s="91" t="s">
        <v>46</v>
      </c>
      <c r="F303" s="91"/>
      <c r="G303" s="91"/>
      <c r="H303" s="91"/>
      <c r="I303" s="92"/>
      <c r="J303" s="319">
        <f>SUM(J304:K308)</f>
        <v>191750</v>
      </c>
      <c r="K303" s="320"/>
      <c r="L303" s="215">
        <f>SUM(L304:L308)</f>
        <v>129250</v>
      </c>
      <c r="M303"/>
      <c r="N303"/>
    </row>
    <row r="304" spans="1:14" ht="25.5" x14ac:dyDescent="0.35">
      <c r="A304"/>
      <c r="B304"/>
      <c r="C304" s="70"/>
      <c r="D304" s="38">
        <v>4111</v>
      </c>
      <c r="E304" s="364" t="s">
        <v>47</v>
      </c>
      <c r="F304" s="365"/>
      <c r="G304" s="365"/>
      <c r="H304" s="365"/>
      <c r="I304" s="366"/>
      <c r="J304" s="338">
        <v>111765</v>
      </c>
      <c r="K304" s="339"/>
      <c r="L304" s="226">
        <v>72500</v>
      </c>
      <c r="M304"/>
      <c r="N304"/>
    </row>
    <row r="305" spans="1:14" ht="25.5" x14ac:dyDescent="0.35">
      <c r="A305"/>
      <c r="B305"/>
      <c r="C305" s="103"/>
      <c r="D305" s="40">
        <v>4112</v>
      </c>
      <c r="E305" s="288" t="s">
        <v>48</v>
      </c>
      <c r="F305" s="289"/>
      <c r="G305" s="289"/>
      <c r="H305" s="289"/>
      <c r="I305" s="290"/>
      <c r="J305" s="291">
        <v>16585</v>
      </c>
      <c r="K305" s="292"/>
      <c r="L305" s="224">
        <v>12050</v>
      </c>
      <c r="M305"/>
      <c r="N305"/>
    </row>
    <row r="306" spans="1:14" ht="25.5" x14ac:dyDescent="0.35">
      <c r="A306"/>
      <c r="B306"/>
      <c r="C306" s="104"/>
      <c r="D306" s="40">
        <v>4113</v>
      </c>
      <c r="E306" s="288" t="s">
        <v>49</v>
      </c>
      <c r="F306" s="289"/>
      <c r="G306" s="289"/>
      <c r="H306" s="289"/>
      <c r="I306" s="290"/>
      <c r="J306" s="291">
        <v>41800</v>
      </c>
      <c r="K306" s="292"/>
      <c r="L306" s="224">
        <v>28500</v>
      </c>
      <c r="M306"/>
      <c r="N306"/>
    </row>
    <row r="307" spans="1:14" ht="25.5" x14ac:dyDescent="0.35">
      <c r="A307"/>
      <c r="B307"/>
      <c r="C307" s="104"/>
      <c r="D307" s="40">
        <v>4114</v>
      </c>
      <c r="E307" s="288" t="s">
        <v>50</v>
      </c>
      <c r="F307" s="289"/>
      <c r="G307" s="289"/>
      <c r="H307" s="289"/>
      <c r="I307" s="290"/>
      <c r="J307" s="291">
        <v>19065</v>
      </c>
      <c r="K307" s="292"/>
      <c r="L307" s="224">
        <v>14500</v>
      </c>
      <c r="M307"/>
      <c r="N307"/>
    </row>
    <row r="308" spans="1:14" ht="26.25" thickBot="1" x14ac:dyDescent="0.4">
      <c r="A308"/>
      <c r="B308"/>
      <c r="C308" s="105"/>
      <c r="D308" s="42">
        <v>4115</v>
      </c>
      <c r="E308" s="311" t="s">
        <v>51</v>
      </c>
      <c r="F308" s="312"/>
      <c r="G308" s="312"/>
      <c r="H308" s="312"/>
      <c r="I308" s="313"/>
      <c r="J308" s="331">
        <v>2535</v>
      </c>
      <c r="K308" s="332"/>
      <c r="L308" s="227">
        <v>1700</v>
      </c>
      <c r="M308"/>
      <c r="N308"/>
    </row>
    <row r="309" spans="1:14" ht="27" thickBot="1" x14ac:dyDescent="0.45">
      <c r="A309"/>
      <c r="B309"/>
      <c r="C309" s="56">
        <v>412</v>
      </c>
      <c r="D309" s="400" t="s">
        <v>52</v>
      </c>
      <c r="E309" s="294"/>
      <c r="F309" s="294"/>
      <c r="G309" s="294"/>
      <c r="H309" s="294"/>
      <c r="I309" s="295"/>
      <c r="J309" s="319">
        <f>SUM(J310:K311)</f>
        <v>3000</v>
      </c>
      <c r="K309" s="320"/>
      <c r="L309" s="215">
        <f>SUM(L310:L311)</f>
        <v>3000</v>
      </c>
      <c r="M309"/>
      <c r="N309"/>
    </row>
    <row r="310" spans="1:14" ht="25.5" x14ac:dyDescent="0.35">
      <c r="A310"/>
      <c r="B310"/>
      <c r="C310" s="107"/>
      <c r="D310" s="38">
        <v>4123</v>
      </c>
      <c r="E310" s="364" t="s">
        <v>53</v>
      </c>
      <c r="F310" s="365"/>
      <c r="G310" s="365"/>
      <c r="H310" s="365"/>
      <c r="I310" s="366"/>
      <c r="J310" s="338">
        <v>0</v>
      </c>
      <c r="K310" s="339"/>
      <c r="L310" s="226">
        <v>0</v>
      </c>
      <c r="M310"/>
      <c r="N310" s="19"/>
    </row>
    <row r="311" spans="1:14" ht="26.25" thickBot="1" x14ac:dyDescent="0.4">
      <c r="A311"/>
      <c r="B311"/>
      <c r="C311" s="70"/>
      <c r="D311" s="45">
        <v>4127</v>
      </c>
      <c r="E311" s="311" t="s">
        <v>55</v>
      </c>
      <c r="F311" s="312"/>
      <c r="G311" s="312"/>
      <c r="H311" s="312"/>
      <c r="I311" s="313"/>
      <c r="J311" s="321">
        <v>3000</v>
      </c>
      <c r="K311" s="322"/>
      <c r="L311" s="227">
        <v>3000</v>
      </c>
      <c r="M311"/>
      <c r="N311" s="19"/>
    </row>
    <row r="312" spans="1:14" ht="27" thickBot="1" x14ac:dyDescent="0.45">
      <c r="A312"/>
      <c r="B312"/>
      <c r="C312" s="56">
        <v>413</v>
      </c>
      <c r="D312" s="400" t="s">
        <v>56</v>
      </c>
      <c r="E312" s="294"/>
      <c r="F312" s="294"/>
      <c r="G312" s="294"/>
      <c r="H312" s="294"/>
      <c r="I312" s="295"/>
      <c r="J312" s="319">
        <f>SUM(J313)</f>
        <v>900</v>
      </c>
      <c r="K312" s="320"/>
      <c r="L312" s="215">
        <f>SUM(L313)</f>
        <v>0</v>
      </c>
      <c r="M312"/>
      <c r="N312" s="19"/>
    </row>
    <row r="313" spans="1:14" ht="26.25" thickBot="1" x14ac:dyDescent="0.4">
      <c r="A313"/>
      <c r="B313"/>
      <c r="C313" s="71"/>
      <c r="D313" s="42">
        <v>4135</v>
      </c>
      <c r="E313" s="335" t="s">
        <v>59</v>
      </c>
      <c r="F313" s="336"/>
      <c r="G313" s="336"/>
      <c r="H313" s="336"/>
      <c r="I313" s="337"/>
      <c r="J313" s="333">
        <v>900</v>
      </c>
      <c r="K313" s="334"/>
      <c r="L313" s="232">
        <v>0</v>
      </c>
      <c r="M313"/>
      <c r="N313"/>
    </row>
    <row r="314" spans="1:14" ht="27" thickBot="1" x14ac:dyDescent="0.45">
      <c r="A314"/>
      <c r="B314"/>
      <c r="C314" s="56">
        <v>414</v>
      </c>
      <c r="D314" s="400" t="s">
        <v>60</v>
      </c>
      <c r="E314" s="294"/>
      <c r="F314" s="294"/>
      <c r="G314" s="294"/>
      <c r="H314" s="294"/>
      <c r="I314" s="295"/>
      <c r="J314" s="319">
        <f>SUM(J315:K318)</f>
        <v>12950</v>
      </c>
      <c r="K314" s="320"/>
      <c r="L314" s="215">
        <f>SUM(L315:L318)</f>
        <v>13591</v>
      </c>
      <c r="M314"/>
      <c r="N314"/>
    </row>
    <row r="315" spans="1:14" ht="25.5" x14ac:dyDescent="0.35">
      <c r="A315"/>
      <c r="B315"/>
      <c r="C315" s="70"/>
      <c r="D315" s="38">
        <v>4141</v>
      </c>
      <c r="E315" s="361" t="s">
        <v>61</v>
      </c>
      <c r="F315" s="362"/>
      <c r="G315" s="362"/>
      <c r="H315" s="362"/>
      <c r="I315" s="363"/>
      <c r="J315" s="338">
        <v>1300</v>
      </c>
      <c r="K315" s="339"/>
      <c r="L315" s="226">
        <v>856</v>
      </c>
      <c r="M315" s="19"/>
      <c r="N315" s="19"/>
    </row>
    <row r="316" spans="1:14" ht="25.5" x14ac:dyDescent="0.35">
      <c r="A316"/>
      <c r="B316"/>
      <c r="C316" s="103"/>
      <c r="D316" s="40">
        <v>4142</v>
      </c>
      <c r="E316" s="382" t="s">
        <v>62</v>
      </c>
      <c r="F316" s="383"/>
      <c r="G316" s="383"/>
      <c r="H316" s="383"/>
      <c r="I316" s="384"/>
      <c r="J316" s="291">
        <v>850</v>
      </c>
      <c r="K316" s="292"/>
      <c r="L316" s="224">
        <v>235</v>
      </c>
      <c r="M316"/>
      <c r="N316"/>
    </row>
    <row r="317" spans="1:14" ht="25.5" x14ac:dyDescent="0.35">
      <c r="A317"/>
      <c r="B317"/>
      <c r="C317" s="108"/>
      <c r="D317" s="59">
        <v>4148</v>
      </c>
      <c r="E317" s="382" t="s">
        <v>66</v>
      </c>
      <c r="F317" s="383"/>
      <c r="G317" s="383"/>
      <c r="H317" s="383"/>
      <c r="I317" s="384"/>
      <c r="J317" s="291">
        <v>300</v>
      </c>
      <c r="K317" s="292"/>
      <c r="L317" s="224">
        <v>0</v>
      </c>
      <c r="M317" s="19"/>
      <c r="N317" s="19"/>
    </row>
    <row r="318" spans="1:14" ht="26.25" thickBot="1" x14ac:dyDescent="0.4">
      <c r="A318"/>
      <c r="B318"/>
      <c r="C318" s="60"/>
      <c r="D318" s="156">
        <v>4149</v>
      </c>
      <c r="E318" s="437" t="s">
        <v>67</v>
      </c>
      <c r="F318" s="414"/>
      <c r="G318" s="414"/>
      <c r="H318" s="414"/>
      <c r="I318" s="414"/>
      <c r="J318" s="181"/>
      <c r="K318" s="204">
        <v>10500</v>
      </c>
      <c r="L318" s="227">
        <v>12500</v>
      </c>
      <c r="N318"/>
    </row>
    <row r="319" spans="1:14" s="19" customFormat="1" ht="27" thickBot="1" x14ac:dyDescent="0.45">
      <c r="C319" s="71">
        <v>419</v>
      </c>
      <c r="D319" s="438" t="s">
        <v>74</v>
      </c>
      <c r="E319" s="439"/>
      <c r="F319" s="439"/>
      <c r="G319" s="439"/>
      <c r="H319" s="439"/>
      <c r="I319" s="440"/>
      <c r="J319" s="479">
        <f>J320</f>
        <v>3000</v>
      </c>
      <c r="K319" s="480"/>
      <c r="L319" s="215">
        <f>L320</f>
        <v>2000</v>
      </c>
      <c r="M319" s="12"/>
    </row>
    <row r="320" spans="1:14" s="19" customFormat="1" ht="26.25" thickBot="1" x14ac:dyDescent="0.4">
      <c r="C320" s="71"/>
      <c r="D320" s="156">
        <v>4191</v>
      </c>
      <c r="E320" s="182" t="s">
        <v>75</v>
      </c>
      <c r="F320" s="182"/>
      <c r="G320" s="182"/>
      <c r="H320" s="182"/>
      <c r="I320" s="183"/>
      <c r="J320" s="416">
        <v>3000</v>
      </c>
      <c r="K320" s="417"/>
      <c r="L320" s="232">
        <v>2000</v>
      </c>
      <c r="M320" s="12"/>
      <c r="N320"/>
    </row>
    <row r="321" spans="1:14" s="19" customFormat="1" ht="27" thickBot="1" x14ac:dyDescent="0.45">
      <c r="C321" s="77">
        <v>431</v>
      </c>
      <c r="D321" s="672" t="s">
        <v>11</v>
      </c>
      <c r="E321" s="673"/>
      <c r="F321" s="673"/>
      <c r="G321" s="673"/>
      <c r="H321" s="673"/>
      <c r="I321" s="674"/>
      <c r="J321" s="479">
        <f>SUM(J322:K328)</f>
        <v>261000</v>
      </c>
      <c r="K321" s="480"/>
      <c r="L321" s="215">
        <f>SUM(L322:L328)</f>
        <v>336000</v>
      </c>
      <c r="M321"/>
      <c r="N321" s="2"/>
    </row>
    <row r="322" spans="1:14" ht="25.5" x14ac:dyDescent="0.35">
      <c r="A322"/>
      <c r="B322"/>
      <c r="C322" s="57"/>
      <c r="D322" s="58">
        <v>4313</v>
      </c>
      <c r="E322" s="640" t="s">
        <v>81</v>
      </c>
      <c r="F322" s="641"/>
      <c r="G322" s="641"/>
      <c r="H322" s="641"/>
      <c r="I322" s="642"/>
      <c r="J322" s="282">
        <v>25000</v>
      </c>
      <c r="K322" s="283"/>
      <c r="L322" s="226">
        <v>25000</v>
      </c>
      <c r="M322"/>
    </row>
    <row r="323" spans="1:14" ht="25.5" x14ac:dyDescent="0.35">
      <c r="A323"/>
      <c r="B323"/>
      <c r="C323" s="104"/>
      <c r="D323" s="58">
        <v>43131</v>
      </c>
      <c r="E323" s="382" t="s">
        <v>120</v>
      </c>
      <c r="F323" s="383"/>
      <c r="G323" s="383"/>
      <c r="H323" s="383"/>
      <c r="I323" s="384"/>
      <c r="J323" s="286">
        <v>100000</v>
      </c>
      <c r="K323" s="287"/>
      <c r="L323" s="224">
        <v>100000</v>
      </c>
      <c r="M323"/>
      <c r="N323"/>
    </row>
    <row r="324" spans="1:14" s="19" customFormat="1" ht="25.5" x14ac:dyDescent="0.35">
      <c r="C324" s="104"/>
      <c r="D324" s="58">
        <v>4314</v>
      </c>
      <c r="E324" s="423" t="s">
        <v>82</v>
      </c>
      <c r="F324" s="424"/>
      <c r="G324" s="424"/>
      <c r="H324" s="424"/>
      <c r="I324" s="425"/>
      <c r="J324" s="291">
        <v>12600</v>
      </c>
      <c r="K324" s="292"/>
      <c r="L324" s="224">
        <v>12600</v>
      </c>
      <c r="M324"/>
      <c r="N324"/>
    </row>
    <row r="325" spans="1:14" ht="25.5" x14ac:dyDescent="0.35">
      <c r="A325"/>
      <c r="B325"/>
      <c r="C325" s="104"/>
      <c r="D325" s="58">
        <v>43141</v>
      </c>
      <c r="E325" s="516" t="s">
        <v>83</v>
      </c>
      <c r="F325" s="517"/>
      <c r="G325" s="517"/>
      <c r="H325" s="517"/>
      <c r="I325" s="518"/>
      <c r="J325" s="291">
        <v>8400</v>
      </c>
      <c r="K325" s="292"/>
      <c r="L325" s="224">
        <v>8400</v>
      </c>
      <c r="M325"/>
      <c r="N325"/>
    </row>
    <row r="326" spans="1:14" s="19" customFormat="1" ht="25.5" x14ac:dyDescent="0.35">
      <c r="C326" s="109"/>
      <c r="D326" s="38">
        <v>4316</v>
      </c>
      <c r="E326" s="473" t="s">
        <v>85</v>
      </c>
      <c r="F326" s="474"/>
      <c r="G326" s="474"/>
      <c r="H326" s="474"/>
      <c r="I326" s="475"/>
      <c r="J326" s="286">
        <v>72000</v>
      </c>
      <c r="K326" s="287"/>
      <c r="L326" s="224">
        <v>167000</v>
      </c>
      <c r="M326"/>
      <c r="N326"/>
    </row>
    <row r="327" spans="1:14" ht="25.5" x14ac:dyDescent="0.35">
      <c r="A327"/>
      <c r="B327"/>
      <c r="C327" s="143"/>
      <c r="D327" s="38">
        <v>43181</v>
      </c>
      <c r="E327" s="382" t="s">
        <v>87</v>
      </c>
      <c r="F327" s="383"/>
      <c r="G327" s="383"/>
      <c r="H327" s="383"/>
      <c r="I327" s="384"/>
      <c r="J327" s="286">
        <v>28000</v>
      </c>
      <c r="K327" s="287"/>
      <c r="L327" s="224">
        <v>18000</v>
      </c>
      <c r="M327"/>
      <c r="N327"/>
    </row>
    <row r="328" spans="1:14" s="19" customFormat="1" ht="26.25" thickBot="1" x14ac:dyDescent="0.4">
      <c r="C328" s="78"/>
      <c r="D328" s="40">
        <v>4319</v>
      </c>
      <c r="E328" s="382" t="s">
        <v>88</v>
      </c>
      <c r="F328" s="383"/>
      <c r="G328" s="383"/>
      <c r="H328" s="383"/>
      <c r="I328" s="384"/>
      <c r="J328" s="286">
        <v>15000</v>
      </c>
      <c r="K328" s="287"/>
      <c r="L328" s="227">
        <v>5000</v>
      </c>
      <c r="M328"/>
      <c r="N328"/>
    </row>
    <row r="329" spans="1:14" ht="27" thickBot="1" x14ac:dyDescent="0.3">
      <c r="A329"/>
      <c r="B329"/>
      <c r="C329" s="184">
        <v>4</v>
      </c>
      <c r="D329" s="471" t="s">
        <v>97</v>
      </c>
      <c r="E329" s="402"/>
      <c r="F329" s="402"/>
      <c r="G329" s="402"/>
      <c r="H329" s="402"/>
      <c r="I329" s="472"/>
      <c r="J329" s="431">
        <f>SUM(J303,J309,J312,J319,J314,J321)</f>
        <v>472600</v>
      </c>
      <c r="K329" s="432"/>
      <c r="L329" s="240">
        <f>SUM(L303,L309,L312,L319,L314,L321)</f>
        <v>483841</v>
      </c>
      <c r="M329"/>
      <c r="N329"/>
    </row>
    <row r="330" spans="1:14" ht="38.25" customHeight="1" thickBot="1" x14ac:dyDescent="0.3">
      <c r="A330"/>
      <c r="B330"/>
      <c r="K330" s="12"/>
      <c r="M330"/>
      <c r="N330"/>
    </row>
    <row r="331" spans="1:14" ht="51.75" thickBot="1" x14ac:dyDescent="0.4">
      <c r="A331"/>
      <c r="B331"/>
      <c r="C331" s="76" t="s">
        <v>45</v>
      </c>
      <c r="D331" s="79" t="s">
        <v>45</v>
      </c>
      <c r="E331" s="345" t="s">
        <v>20</v>
      </c>
      <c r="F331" s="346"/>
      <c r="G331" s="346"/>
      <c r="H331" s="346"/>
      <c r="I331" s="377"/>
      <c r="J331" s="345" t="s">
        <v>123</v>
      </c>
      <c r="K331" s="346"/>
      <c r="L331" s="265" t="s">
        <v>156</v>
      </c>
      <c r="M331"/>
      <c r="N331"/>
    </row>
    <row r="332" spans="1:14" ht="53.25" customHeight="1" thickBot="1" x14ac:dyDescent="0.4">
      <c r="A332"/>
      <c r="B332"/>
      <c r="C332" s="160"/>
      <c r="D332" s="476" t="s">
        <v>116</v>
      </c>
      <c r="E332" s="477"/>
      <c r="F332" s="477"/>
      <c r="G332" s="477"/>
      <c r="H332" s="477"/>
      <c r="I332" s="478"/>
      <c r="J332" s="367"/>
      <c r="K332" s="368"/>
      <c r="L332" s="272"/>
      <c r="M332"/>
      <c r="N332"/>
    </row>
    <row r="333" spans="1:14" ht="54.75" customHeight="1" thickBot="1" x14ac:dyDescent="0.45">
      <c r="A333"/>
      <c r="B333"/>
      <c r="C333" s="36">
        <v>411</v>
      </c>
      <c r="D333" s="400" t="s">
        <v>46</v>
      </c>
      <c r="E333" s="294"/>
      <c r="F333" s="294"/>
      <c r="G333" s="294"/>
      <c r="H333" s="294"/>
      <c r="I333" s="295"/>
      <c r="J333" s="319">
        <f>SUM(J334:K338)</f>
        <v>65098</v>
      </c>
      <c r="K333" s="320"/>
      <c r="L333" s="215">
        <f>SUM(L334:L338)</f>
        <v>49050</v>
      </c>
      <c r="M333"/>
      <c r="N333"/>
    </row>
    <row r="334" spans="1:14" ht="25.5" x14ac:dyDescent="0.35">
      <c r="A334"/>
      <c r="B334"/>
      <c r="C334" s="107"/>
      <c r="D334" s="58">
        <v>4111</v>
      </c>
      <c r="E334" s="364" t="s">
        <v>47</v>
      </c>
      <c r="F334" s="365"/>
      <c r="G334" s="365"/>
      <c r="H334" s="365"/>
      <c r="I334" s="366"/>
      <c r="J334" s="338">
        <v>38066</v>
      </c>
      <c r="K334" s="339"/>
      <c r="L334" s="226">
        <v>27000</v>
      </c>
      <c r="M334"/>
      <c r="N334"/>
    </row>
    <row r="335" spans="1:14" ht="25.5" x14ac:dyDescent="0.35">
      <c r="A335"/>
      <c r="B335"/>
      <c r="C335" s="57"/>
      <c r="D335" s="59">
        <v>4112</v>
      </c>
      <c r="E335" s="288" t="s">
        <v>48</v>
      </c>
      <c r="F335" s="289"/>
      <c r="G335" s="289"/>
      <c r="H335" s="289"/>
      <c r="I335" s="290"/>
      <c r="J335" s="291">
        <v>5633</v>
      </c>
      <c r="K335" s="292"/>
      <c r="L335" s="224">
        <v>5500</v>
      </c>
      <c r="M335"/>
      <c r="N335"/>
    </row>
    <row r="336" spans="1:14" ht="25.5" x14ac:dyDescent="0.35">
      <c r="A336"/>
      <c r="B336"/>
      <c r="C336" s="104"/>
      <c r="D336" s="59">
        <v>4113</v>
      </c>
      <c r="E336" s="288" t="s">
        <v>49</v>
      </c>
      <c r="F336" s="289"/>
      <c r="G336" s="289"/>
      <c r="H336" s="289"/>
      <c r="I336" s="290"/>
      <c r="J336" s="291">
        <v>14100</v>
      </c>
      <c r="K336" s="292"/>
      <c r="L336" s="224">
        <v>9500</v>
      </c>
      <c r="M336"/>
      <c r="N336"/>
    </row>
    <row r="337" spans="1:15" ht="25.5" x14ac:dyDescent="0.35">
      <c r="A337"/>
      <c r="B337"/>
      <c r="C337" s="103"/>
      <c r="D337" s="59">
        <v>4114</v>
      </c>
      <c r="E337" s="288" t="s">
        <v>50</v>
      </c>
      <c r="F337" s="289"/>
      <c r="G337" s="289"/>
      <c r="H337" s="289"/>
      <c r="I337" s="290"/>
      <c r="J337" s="291">
        <v>6466</v>
      </c>
      <c r="K337" s="292"/>
      <c r="L337" s="224">
        <v>6500</v>
      </c>
      <c r="M337" s="19"/>
      <c r="N337"/>
    </row>
    <row r="338" spans="1:15" ht="26.25" thickBot="1" x14ac:dyDescent="0.4">
      <c r="A338"/>
      <c r="B338"/>
      <c r="C338" s="105"/>
      <c r="D338" s="61">
        <v>4115</v>
      </c>
      <c r="E338" s="311" t="s">
        <v>51</v>
      </c>
      <c r="F338" s="312"/>
      <c r="G338" s="312"/>
      <c r="H338" s="312"/>
      <c r="I338" s="313"/>
      <c r="J338" s="331">
        <v>833</v>
      </c>
      <c r="K338" s="332"/>
      <c r="L338" s="227">
        <v>550</v>
      </c>
      <c r="N338"/>
    </row>
    <row r="339" spans="1:15" ht="27" thickBot="1" x14ac:dyDescent="0.45">
      <c r="A339"/>
      <c r="B339"/>
      <c r="C339" s="56">
        <v>412</v>
      </c>
      <c r="D339" s="400" t="s">
        <v>52</v>
      </c>
      <c r="E339" s="294"/>
      <c r="F339" s="294"/>
      <c r="G339" s="294"/>
      <c r="H339" s="294"/>
      <c r="I339" s="295"/>
      <c r="J339" s="319">
        <f>SUM(J340:K341)</f>
        <v>1600</v>
      </c>
      <c r="K339" s="320"/>
      <c r="L339" s="215">
        <f>SUM(L340:L341)</f>
        <v>163.69999999999999</v>
      </c>
      <c r="N339"/>
    </row>
    <row r="340" spans="1:15" ht="25.5" x14ac:dyDescent="0.35">
      <c r="A340"/>
      <c r="B340"/>
      <c r="C340" s="57"/>
      <c r="D340" s="58">
        <v>4123</v>
      </c>
      <c r="E340" s="364" t="s">
        <v>53</v>
      </c>
      <c r="F340" s="365"/>
      <c r="G340" s="365"/>
      <c r="H340" s="365"/>
      <c r="I340" s="366"/>
      <c r="J340" s="338">
        <v>0</v>
      </c>
      <c r="K340" s="339"/>
      <c r="L340" s="226">
        <v>0</v>
      </c>
      <c r="N340" s="19"/>
    </row>
    <row r="341" spans="1:15" ht="26.25" thickBot="1" x14ac:dyDescent="0.4">
      <c r="A341"/>
      <c r="B341"/>
      <c r="C341" s="105"/>
      <c r="D341" s="62">
        <v>4127</v>
      </c>
      <c r="E341" s="311" t="s">
        <v>55</v>
      </c>
      <c r="F341" s="312"/>
      <c r="G341" s="312"/>
      <c r="H341" s="312"/>
      <c r="I341" s="313"/>
      <c r="J341" s="321">
        <v>1600</v>
      </c>
      <c r="K341" s="322"/>
      <c r="L341" s="227">
        <v>163.69999999999999</v>
      </c>
      <c r="N341"/>
    </row>
    <row r="342" spans="1:15" ht="27" thickBot="1" x14ac:dyDescent="0.45">
      <c r="A342"/>
      <c r="B342"/>
      <c r="C342" s="36">
        <v>413</v>
      </c>
      <c r="D342" s="400" t="s">
        <v>56</v>
      </c>
      <c r="E342" s="294"/>
      <c r="F342" s="294"/>
      <c r="G342" s="294"/>
      <c r="H342" s="294"/>
      <c r="I342" s="295"/>
      <c r="J342" s="319">
        <f>SUM(J343)</f>
        <v>750</v>
      </c>
      <c r="K342" s="320"/>
      <c r="L342" s="215">
        <f>SUM(L343)</f>
        <v>0</v>
      </c>
      <c r="N342" s="19"/>
    </row>
    <row r="343" spans="1:15" ht="26.25" thickBot="1" x14ac:dyDescent="0.4">
      <c r="A343"/>
      <c r="B343"/>
      <c r="C343" s="60"/>
      <c r="D343" s="61">
        <v>4135</v>
      </c>
      <c r="E343" s="433" t="s">
        <v>59</v>
      </c>
      <c r="F343" s="396"/>
      <c r="G343" s="396"/>
      <c r="H343" s="396"/>
      <c r="I343" s="397"/>
      <c r="J343" s="333">
        <v>750</v>
      </c>
      <c r="K343" s="334"/>
      <c r="L343" s="232">
        <v>0</v>
      </c>
      <c r="N343"/>
    </row>
    <row r="344" spans="1:15" ht="27" thickBot="1" x14ac:dyDescent="0.45">
      <c r="A344"/>
      <c r="B344"/>
      <c r="C344" s="56">
        <v>414</v>
      </c>
      <c r="D344" s="400" t="s">
        <v>60</v>
      </c>
      <c r="E344" s="294"/>
      <c r="F344" s="294"/>
      <c r="G344" s="294"/>
      <c r="H344" s="294"/>
      <c r="I344" s="295"/>
      <c r="J344" s="319">
        <f>SUM(J345:K348)</f>
        <v>3400</v>
      </c>
      <c r="K344" s="320"/>
      <c r="L344" s="215">
        <f>SUM(L345:L348)</f>
        <v>2000</v>
      </c>
      <c r="N344"/>
    </row>
    <row r="345" spans="1:15" ht="25.5" x14ac:dyDescent="0.35">
      <c r="A345"/>
      <c r="B345"/>
      <c r="C345" s="57"/>
      <c r="D345" s="58">
        <v>4141</v>
      </c>
      <c r="E345" s="361" t="s">
        <v>61</v>
      </c>
      <c r="F345" s="362"/>
      <c r="G345" s="362"/>
      <c r="H345" s="362"/>
      <c r="I345" s="363"/>
      <c r="J345" s="338">
        <v>400</v>
      </c>
      <c r="K345" s="339"/>
      <c r="L345" s="226">
        <v>0</v>
      </c>
      <c r="N345"/>
    </row>
    <row r="346" spans="1:15" ht="25.5" x14ac:dyDescent="0.35">
      <c r="A346"/>
      <c r="B346"/>
      <c r="C346" s="104"/>
      <c r="D346" s="59">
        <v>4142</v>
      </c>
      <c r="E346" s="382" t="s">
        <v>62</v>
      </c>
      <c r="F346" s="383"/>
      <c r="G346" s="383"/>
      <c r="H346" s="383"/>
      <c r="I346" s="384"/>
      <c r="J346" s="291">
        <v>800</v>
      </c>
      <c r="K346" s="292"/>
      <c r="L346" s="224">
        <v>0</v>
      </c>
      <c r="N346"/>
    </row>
    <row r="347" spans="1:15" ht="26.25" thickBot="1" x14ac:dyDescent="0.4">
      <c r="A347"/>
      <c r="B347"/>
      <c r="C347" s="105"/>
      <c r="D347" s="59">
        <v>4148</v>
      </c>
      <c r="E347" s="382" t="s">
        <v>66</v>
      </c>
      <c r="F347" s="383"/>
      <c r="G347" s="383"/>
      <c r="H347" s="383"/>
      <c r="I347" s="384"/>
      <c r="J347" s="291">
        <v>200</v>
      </c>
      <c r="K347" s="292"/>
      <c r="L347" s="224">
        <v>0</v>
      </c>
      <c r="N347"/>
    </row>
    <row r="348" spans="1:15" ht="26.25" thickBot="1" x14ac:dyDescent="0.4">
      <c r="A348"/>
      <c r="B348"/>
      <c r="C348" s="60"/>
      <c r="D348" s="46">
        <v>4149</v>
      </c>
      <c r="E348" s="414" t="s">
        <v>67</v>
      </c>
      <c r="F348" s="414"/>
      <c r="G348" s="414"/>
      <c r="H348" s="414"/>
      <c r="I348" s="415"/>
      <c r="J348" s="416">
        <v>2000</v>
      </c>
      <c r="K348" s="417"/>
      <c r="L348" s="227">
        <v>2000</v>
      </c>
      <c r="N348"/>
    </row>
    <row r="349" spans="1:15" s="19" customFormat="1" ht="27" thickBot="1" x14ac:dyDescent="0.3">
      <c r="C349" s="100">
        <v>4</v>
      </c>
      <c r="D349" s="401" t="s">
        <v>97</v>
      </c>
      <c r="E349" s="402"/>
      <c r="F349" s="402"/>
      <c r="G349" s="402"/>
      <c r="H349" s="402"/>
      <c r="I349" s="402"/>
      <c r="J349" s="431">
        <f>SUM(J333,J339,J342,J344)</f>
        <v>70848</v>
      </c>
      <c r="K349" s="432"/>
      <c r="L349" s="240">
        <f>SUM(L333,L339,L342,L344)</f>
        <v>51213.7</v>
      </c>
      <c r="M349" s="2"/>
      <c r="N349"/>
    </row>
    <row r="350" spans="1:15" ht="42" customHeight="1" thickBot="1" x14ac:dyDescent="0.45">
      <c r="A350"/>
      <c r="B350"/>
      <c r="C350" s="97"/>
      <c r="D350" s="95"/>
      <c r="E350" s="95"/>
      <c r="F350" s="95"/>
      <c r="G350" s="95"/>
      <c r="H350" s="95"/>
      <c r="I350" s="95"/>
      <c r="J350" s="96"/>
      <c r="K350" s="96"/>
      <c r="N350"/>
    </row>
    <row r="351" spans="1:15" s="19" customFormat="1" ht="51.75" thickBot="1" x14ac:dyDescent="0.4">
      <c r="C351" s="34" t="s">
        <v>45</v>
      </c>
      <c r="D351" s="81" t="s">
        <v>45</v>
      </c>
      <c r="E351" s="394" t="s">
        <v>20</v>
      </c>
      <c r="F351" s="395"/>
      <c r="G351" s="395"/>
      <c r="H351" s="395"/>
      <c r="I351" s="450"/>
      <c r="J351" s="394" t="s">
        <v>123</v>
      </c>
      <c r="K351" s="395"/>
      <c r="L351" s="265" t="s">
        <v>156</v>
      </c>
      <c r="M351" s="2"/>
      <c r="N351"/>
      <c r="O351"/>
    </row>
    <row r="352" spans="1:15" ht="27" thickBot="1" x14ac:dyDescent="0.4">
      <c r="A352"/>
      <c r="B352"/>
      <c r="C352" s="162"/>
      <c r="D352" s="524" t="s">
        <v>105</v>
      </c>
      <c r="E352" s="525"/>
      <c r="F352" s="525"/>
      <c r="G352" s="525"/>
      <c r="H352" s="525"/>
      <c r="I352" s="671"/>
      <c r="J352" s="390"/>
      <c r="K352" s="391"/>
      <c r="L352" s="272"/>
      <c r="N352"/>
      <c r="O352" s="19"/>
    </row>
    <row r="353" spans="1:14" ht="31.5" customHeight="1" thickBot="1" x14ac:dyDescent="0.45">
      <c r="A353"/>
      <c r="B353"/>
      <c r="C353" s="56">
        <v>411</v>
      </c>
      <c r="D353" s="400" t="s">
        <v>46</v>
      </c>
      <c r="E353" s="294"/>
      <c r="F353" s="294"/>
      <c r="G353" s="294"/>
      <c r="H353" s="294"/>
      <c r="I353" s="295"/>
      <c r="J353" s="319">
        <f>SUM(J354:K358)</f>
        <v>51698</v>
      </c>
      <c r="K353" s="320"/>
      <c r="L353" s="215">
        <f>SUM(L354:L358)</f>
        <v>65350</v>
      </c>
      <c r="N353"/>
    </row>
    <row r="354" spans="1:14" ht="25.5" x14ac:dyDescent="0.35">
      <c r="A354"/>
      <c r="B354"/>
      <c r="C354" s="57"/>
      <c r="D354" s="58">
        <v>4111</v>
      </c>
      <c r="E354" s="364" t="s">
        <v>47</v>
      </c>
      <c r="F354" s="365"/>
      <c r="G354" s="365"/>
      <c r="H354" s="365"/>
      <c r="I354" s="366"/>
      <c r="J354" s="338">
        <v>30266</v>
      </c>
      <c r="K354" s="339"/>
      <c r="L354" s="226">
        <v>37000</v>
      </c>
      <c r="N354"/>
    </row>
    <row r="355" spans="1:14" ht="25.5" x14ac:dyDescent="0.35">
      <c r="A355"/>
      <c r="B355"/>
      <c r="C355" s="104"/>
      <c r="D355" s="59">
        <v>4112</v>
      </c>
      <c r="E355" s="288" t="s">
        <v>48</v>
      </c>
      <c r="F355" s="289"/>
      <c r="G355" s="289"/>
      <c r="H355" s="289"/>
      <c r="I355" s="290"/>
      <c r="J355" s="291">
        <v>4483</v>
      </c>
      <c r="K355" s="292"/>
      <c r="L355" s="224">
        <v>6000</v>
      </c>
      <c r="N355"/>
    </row>
    <row r="356" spans="1:14" ht="25.5" x14ac:dyDescent="0.35">
      <c r="A356"/>
      <c r="B356"/>
      <c r="C356" s="57"/>
      <c r="D356" s="59">
        <v>4113</v>
      </c>
      <c r="E356" s="288" t="s">
        <v>49</v>
      </c>
      <c r="F356" s="289"/>
      <c r="G356" s="289"/>
      <c r="H356" s="289"/>
      <c r="I356" s="290"/>
      <c r="J356" s="291">
        <v>11100</v>
      </c>
      <c r="K356" s="292"/>
      <c r="L356" s="224">
        <v>15000</v>
      </c>
      <c r="N356"/>
    </row>
    <row r="357" spans="1:14" ht="25.5" x14ac:dyDescent="0.35">
      <c r="A357"/>
      <c r="B357"/>
      <c r="C357" s="103"/>
      <c r="D357" s="59">
        <v>4114</v>
      </c>
      <c r="E357" s="288" t="s">
        <v>50</v>
      </c>
      <c r="F357" s="289"/>
      <c r="G357" s="289"/>
      <c r="H357" s="289"/>
      <c r="I357" s="290"/>
      <c r="J357" s="291">
        <v>5216</v>
      </c>
      <c r="K357" s="292"/>
      <c r="L357" s="224">
        <v>6500</v>
      </c>
      <c r="N357"/>
    </row>
    <row r="358" spans="1:14" ht="26.25" thickBot="1" x14ac:dyDescent="0.4">
      <c r="A358"/>
      <c r="B358"/>
      <c r="C358" s="105"/>
      <c r="D358" s="61">
        <v>4115</v>
      </c>
      <c r="E358" s="311" t="s">
        <v>51</v>
      </c>
      <c r="F358" s="312"/>
      <c r="G358" s="312"/>
      <c r="H358" s="312"/>
      <c r="I358" s="313"/>
      <c r="J358" s="331">
        <v>633</v>
      </c>
      <c r="K358" s="332"/>
      <c r="L358" s="227">
        <v>850</v>
      </c>
      <c r="N358"/>
    </row>
    <row r="359" spans="1:14" ht="27" thickBot="1" x14ac:dyDescent="0.45">
      <c r="A359"/>
      <c r="B359"/>
      <c r="C359" s="56">
        <v>412</v>
      </c>
      <c r="D359" s="400" t="s">
        <v>52</v>
      </c>
      <c r="E359" s="294"/>
      <c r="F359" s="294"/>
      <c r="G359" s="294"/>
      <c r="H359" s="294"/>
      <c r="I359" s="295"/>
      <c r="J359" s="319">
        <f>SUM(J360:K361)</f>
        <v>700</v>
      </c>
      <c r="K359" s="320"/>
      <c r="L359" s="215">
        <f>SUM(L360:L361)</f>
        <v>81.849999999999994</v>
      </c>
      <c r="N359"/>
    </row>
    <row r="360" spans="1:14" ht="25.5" x14ac:dyDescent="0.35">
      <c r="A360"/>
      <c r="B360"/>
      <c r="C360" s="57"/>
      <c r="D360" s="58">
        <v>4123</v>
      </c>
      <c r="E360" s="364" t="s">
        <v>53</v>
      </c>
      <c r="F360" s="365"/>
      <c r="G360" s="365"/>
      <c r="H360" s="365"/>
      <c r="I360" s="366"/>
      <c r="J360" s="338">
        <v>0</v>
      </c>
      <c r="K360" s="339"/>
      <c r="L360" s="226">
        <v>0</v>
      </c>
      <c r="N360" s="19"/>
    </row>
    <row r="361" spans="1:14" ht="26.25" thickBot="1" x14ac:dyDescent="0.4">
      <c r="A361"/>
      <c r="B361"/>
      <c r="C361" s="103"/>
      <c r="D361" s="62">
        <v>4127</v>
      </c>
      <c r="E361" s="426" t="s">
        <v>55</v>
      </c>
      <c r="F361" s="427"/>
      <c r="G361" s="427"/>
      <c r="H361" s="427"/>
      <c r="I361" s="428"/>
      <c r="J361" s="623">
        <v>700</v>
      </c>
      <c r="K361" s="624"/>
      <c r="L361" s="227">
        <v>81.849999999999994</v>
      </c>
      <c r="N361" s="19"/>
    </row>
    <row r="362" spans="1:14" ht="27" thickBot="1" x14ac:dyDescent="0.45">
      <c r="A362"/>
      <c r="B362"/>
      <c r="C362" s="118">
        <v>413</v>
      </c>
      <c r="D362" s="665" t="s">
        <v>56</v>
      </c>
      <c r="E362" s="666"/>
      <c r="F362" s="666"/>
      <c r="G362" s="666"/>
      <c r="H362" s="666"/>
      <c r="I362" s="667"/>
      <c r="J362" s="646">
        <f>SUM(J363)</f>
        <v>350</v>
      </c>
      <c r="K362" s="647"/>
      <c r="L362" s="215">
        <f>SUM(L363)</f>
        <v>0</v>
      </c>
      <c r="N362" s="19"/>
    </row>
    <row r="363" spans="1:14" ht="26.25" thickBot="1" x14ac:dyDescent="0.4">
      <c r="A363"/>
      <c r="B363"/>
      <c r="C363" s="56"/>
      <c r="D363" s="42">
        <v>4135</v>
      </c>
      <c r="E363" s="433" t="s">
        <v>59</v>
      </c>
      <c r="F363" s="396"/>
      <c r="G363" s="396"/>
      <c r="H363" s="396"/>
      <c r="I363" s="397"/>
      <c r="J363" s="333">
        <v>350</v>
      </c>
      <c r="K363" s="334"/>
      <c r="L363" s="232">
        <v>0</v>
      </c>
      <c r="N363" s="19"/>
    </row>
    <row r="364" spans="1:14" ht="27" thickBot="1" x14ac:dyDescent="0.45">
      <c r="A364"/>
      <c r="B364"/>
      <c r="C364" s="56">
        <v>414</v>
      </c>
      <c r="D364" s="400" t="s">
        <v>60</v>
      </c>
      <c r="E364" s="294"/>
      <c r="F364" s="294"/>
      <c r="G364" s="294"/>
      <c r="H364" s="294"/>
      <c r="I364" s="295"/>
      <c r="J364" s="319">
        <f>SUM(J365:K368)</f>
        <v>36000</v>
      </c>
      <c r="K364" s="320"/>
      <c r="L364" s="215">
        <f>SUM(L365:L368)</f>
        <v>60000</v>
      </c>
      <c r="N364" s="19"/>
    </row>
    <row r="365" spans="1:14" ht="25.5" x14ac:dyDescent="0.35">
      <c r="A365"/>
      <c r="B365"/>
      <c r="C365" s="73"/>
      <c r="D365" s="38">
        <v>4141</v>
      </c>
      <c r="E365" s="361" t="s">
        <v>61</v>
      </c>
      <c r="F365" s="362"/>
      <c r="G365" s="362"/>
      <c r="H365" s="362"/>
      <c r="I365" s="363"/>
      <c r="J365" s="338">
        <v>200</v>
      </c>
      <c r="K365" s="339"/>
      <c r="L365" s="226">
        <v>0</v>
      </c>
    </row>
    <row r="366" spans="1:14" ht="25.5" x14ac:dyDescent="0.35">
      <c r="A366"/>
      <c r="B366"/>
      <c r="C366" s="104"/>
      <c r="D366" s="40">
        <v>4142</v>
      </c>
      <c r="E366" s="382" t="s">
        <v>62</v>
      </c>
      <c r="F366" s="383"/>
      <c r="G366" s="383"/>
      <c r="H366" s="383"/>
      <c r="I366" s="384"/>
      <c r="J366" s="291">
        <v>250</v>
      </c>
      <c r="K366" s="292"/>
      <c r="L366" s="224">
        <v>0</v>
      </c>
    </row>
    <row r="367" spans="1:14" ht="26.25" thickBot="1" x14ac:dyDescent="0.4">
      <c r="A367"/>
      <c r="B367"/>
      <c r="C367" s="71"/>
      <c r="D367" s="42">
        <v>4148</v>
      </c>
      <c r="E367" s="380" t="s">
        <v>66</v>
      </c>
      <c r="F367" s="381"/>
      <c r="G367" s="381"/>
      <c r="H367" s="381"/>
      <c r="I367" s="430"/>
      <c r="J367" s="331">
        <v>100</v>
      </c>
      <c r="K367" s="332"/>
      <c r="L367" s="224">
        <v>0</v>
      </c>
      <c r="N367"/>
    </row>
    <row r="368" spans="1:14" ht="26.25" thickBot="1" x14ac:dyDescent="0.4">
      <c r="A368"/>
      <c r="B368"/>
      <c r="C368" s="57"/>
      <c r="D368" s="88">
        <v>4149</v>
      </c>
      <c r="E368" s="336" t="s">
        <v>67</v>
      </c>
      <c r="F368" s="336"/>
      <c r="G368" s="336"/>
      <c r="H368" s="336"/>
      <c r="I368" s="337"/>
      <c r="J368" s="333">
        <v>35450</v>
      </c>
      <c r="K368" s="334"/>
      <c r="L368" s="227">
        <v>60000</v>
      </c>
      <c r="N368"/>
    </row>
    <row r="369" spans="1:14" s="19" customFormat="1" ht="27" thickBot="1" x14ac:dyDescent="0.45">
      <c r="C369" s="514">
        <v>418</v>
      </c>
      <c r="D369" s="645" t="s">
        <v>112</v>
      </c>
      <c r="E369" s="294"/>
      <c r="F369" s="294"/>
      <c r="G369" s="294"/>
      <c r="H369" s="294"/>
      <c r="I369" s="295"/>
      <c r="J369" s="319">
        <f>SUM(J370)</f>
        <v>30000</v>
      </c>
      <c r="K369" s="320"/>
      <c r="L369" s="215">
        <f>SUM(L370)</f>
        <v>100000</v>
      </c>
      <c r="M369" s="2"/>
      <c r="N369"/>
    </row>
    <row r="370" spans="1:14" s="19" customFormat="1" ht="26.25" thickBot="1" x14ac:dyDescent="0.4">
      <c r="C370" s="515"/>
      <c r="D370" s="48">
        <v>41811</v>
      </c>
      <c r="E370" s="433" t="s">
        <v>113</v>
      </c>
      <c r="F370" s="396"/>
      <c r="G370" s="396"/>
      <c r="H370" s="396"/>
      <c r="I370" s="397"/>
      <c r="J370" s="333">
        <v>30000</v>
      </c>
      <c r="K370" s="334"/>
      <c r="L370" s="232">
        <v>100000</v>
      </c>
      <c r="M370" s="2"/>
      <c r="N370"/>
    </row>
    <row r="371" spans="1:14" s="19" customFormat="1" ht="27" thickBot="1" x14ac:dyDescent="0.45">
      <c r="C371" s="132">
        <v>431</v>
      </c>
      <c r="D371" s="409" t="s">
        <v>11</v>
      </c>
      <c r="E371" s="410"/>
      <c r="F371" s="410"/>
      <c r="G371" s="410"/>
      <c r="H371" s="410"/>
      <c r="I371" s="411"/>
      <c r="J371" s="372">
        <f>SUM(J372)</f>
        <v>80000</v>
      </c>
      <c r="K371" s="373"/>
      <c r="L371" s="213">
        <f>SUM(L372)</f>
        <v>60130</v>
      </c>
      <c r="M371" s="2"/>
      <c r="N371"/>
    </row>
    <row r="372" spans="1:14" s="19" customFormat="1" ht="26.25" thickBot="1" x14ac:dyDescent="0.4">
      <c r="C372" s="145"/>
      <c r="D372" s="59">
        <v>43181</v>
      </c>
      <c r="E372" s="412" t="s">
        <v>87</v>
      </c>
      <c r="F372" s="412"/>
      <c r="G372" s="412"/>
      <c r="H372" s="412"/>
      <c r="I372" s="413"/>
      <c r="J372" s="356">
        <v>80000</v>
      </c>
      <c r="K372" s="357"/>
      <c r="L372" s="232">
        <v>60130</v>
      </c>
      <c r="M372" s="2"/>
      <c r="N372"/>
    </row>
    <row r="373" spans="1:14" s="19" customFormat="1" ht="27" thickBot="1" x14ac:dyDescent="0.3">
      <c r="C373" s="99">
        <v>4</v>
      </c>
      <c r="D373" s="615" t="s">
        <v>97</v>
      </c>
      <c r="E373" s="469"/>
      <c r="F373" s="469"/>
      <c r="G373" s="469"/>
      <c r="H373" s="469"/>
      <c r="I373" s="470"/>
      <c r="J373" s="648">
        <f>SUM(J353+J359+J362+J364+J369+J371)</f>
        <v>198748</v>
      </c>
      <c r="K373" s="649"/>
      <c r="L373" s="241">
        <f>SUM(L353+L359+L362+L364+L369+L371)</f>
        <v>285561.84999999998</v>
      </c>
      <c r="M373" s="2"/>
      <c r="N373"/>
    </row>
    <row r="374" spans="1:14" ht="39.75" customHeight="1" thickBot="1" x14ac:dyDescent="0.3">
      <c r="A374"/>
      <c r="B374"/>
      <c r="D374" s="13"/>
      <c r="E374" s="13"/>
      <c r="F374" s="13"/>
      <c r="G374" s="13"/>
      <c r="H374" s="13"/>
      <c r="I374" s="13"/>
      <c r="J374" s="13"/>
      <c r="K374" s="14"/>
      <c r="N374"/>
    </row>
    <row r="375" spans="1:14" ht="51.75" thickBot="1" x14ac:dyDescent="0.4">
      <c r="A375"/>
      <c r="B375"/>
      <c r="C375" s="93" t="s">
        <v>45</v>
      </c>
      <c r="D375" s="55" t="s">
        <v>45</v>
      </c>
      <c r="E375" s="345" t="s">
        <v>20</v>
      </c>
      <c r="F375" s="346"/>
      <c r="G375" s="346"/>
      <c r="H375" s="346"/>
      <c r="I375" s="377"/>
      <c r="J375" s="345" t="s">
        <v>123</v>
      </c>
      <c r="K375" s="346"/>
      <c r="L375" s="253" t="s">
        <v>156</v>
      </c>
      <c r="N375"/>
    </row>
    <row r="376" spans="1:14" ht="45.75" customHeight="1" thickBot="1" x14ac:dyDescent="0.4">
      <c r="A376"/>
      <c r="B376"/>
      <c r="C376" s="161"/>
      <c r="D376" s="434" t="s">
        <v>106</v>
      </c>
      <c r="E376" s="435"/>
      <c r="F376" s="435"/>
      <c r="G376" s="435"/>
      <c r="H376" s="435"/>
      <c r="I376" s="436"/>
      <c r="J376" s="367"/>
      <c r="K376" s="368"/>
      <c r="L376" s="272"/>
      <c r="M376"/>
      <c r="N376"/>
    </row>
    <row r="377" spans="1:14" ht="27" thickBot="1" x14ac:dyDescent="0.45">
      <c r="A377"/>
      <c r="B377"/>
      <c r="C377" s="36">
        <v>411</v>
      </c>
      <c r="D377" s="400" t="s">
        <v>46</v>
      </c>
      <c r="E377" s="294"/>
      <c r="F377" s="294"/>
      <c r="G377" s="294"/>
      <c r="H377" s="294"/>
      <c r="I377" s="295"/>
      <c r="J377" s="319">
        <f>SUM(J378:K382)</f>
        <v>54000</v>
      </c>
      <c r="K377" s="320"/>
      <c r="L377" s="215">
        <f>SUM(L378:L382)</f>
        <v>56250</v>
      </c>
      <c r="M377"/>
      <c r="N377"/>
    </row>
    <row r="378" spans="1:14" ht="25.5" x14ac:dyDescent="0.35">
      <c r="A378"/>
      <c r="B378"/>
      <c r="C378" s="57"/>
      <c r="D378" s="58">
        <v>4111</v>
      </c>
      <c r="E378" s="364" t="s">
        <v>47</v>
      </c>
      <c r="F378" s="365"/>
      <c r="G378" s="365"/>
      <c r="H378" s="365"/>
      <c r="I378" s="366"/>
      <c r="J378" s="338">
        <v>31565</v>
      </c>
      <c r="K378" s="339"/>
      <c r="L378" s="226">
        <v>32500</v>
      </c>
      <c r="M378"/>
      <c r="N378"/>
    </row>
    <row r="379" spans="1:14" ht="25.5" x14ac:dyDescent="0.35">
      <c r="A379"/>
      <c r="B379"/>
      <c r="C379" s="103"/>
      <c r="D379" s="59">
        <v>4112</v>
      </c>
      <c r="E379" s="288" t="s">
        <v>48</v>
      </c>
      <c r="F379" s="289"/>
      <c r="G379" s="289"/>
      <c r="H379" s="289"/>
      <c r="I379" s="290"/>
      <c r="J379" s="291">
        <v>4685</v>
      </c>
      <c r="K379" s="292"/>
      <c r="L379" s="224">
        <v>5100</v>
      </c>
      <c r="M379"/>
      <c r="N379"/>
    </row>
    <row r="380" spans="1:14" ht="25.5" x14ac:dyDescent="0.35">
      <c r="A380"/>
      <c r="B380"/>
      <c r="C380" s="103"/>
      <c r="D380" s="59">
        <v>4113</v>
      </c>
      <c r="E380" s="288" t="s">
        <v>49</v>
      </c>
      <c r="F380" s="289"/>
      <c r="G380" s="289"/>
      <c r="H380" s="289"/>
      <c r="I380" s="290"/>
      <c r="J380" s="291">
        <v>11700</v>
      </c>
      <c r="K380" s="292"/>
      <c r="L380" s="224">
        <v>12500</v>
      </c>
      <c r="M380"/>
      <c r="N380"/>
    </row>
    <row r="381" spans="1:14" ht="25.5" x14ac:dyDescent="0.35">
      <c r="A381"/>
      <c r="B381"/>
      <c r="C381" s="104"/>
      <c r="D381" s="59">
        <v>4114</v>
      </c>
      <c r="E381" s="288" t="s">
        <v>50</v>
      </c>
      <c r="F381" s="289"/>
      <c r="G381" s="289"/>
      <c r="H381" s="289"/>
      <c r="I381" s="290"/>
      <c r="J381" s="291">
        <v>5365</v>
      </c>
      <c r="K381" s="292"/>
      <c r="L381" s="224">
        <v>5500</v>
      </c>
      <c r="M381"/>
      <c r="N381"/>
    </row>
    <row r="382" spans="1:14" ht="26.25" thickBot="1" x14ac:dyDescent="0.4">
      <c r="A382"/>
      <c r="B382"/>
      <c r="C382" s="105"/>
      <c r="D382" s="61">
        <v>4115</v>
      </c>
      <c r="E382" s="311" t="s">
        <v>51</v>
      </c>
      <c r="F382" s="312"/>
      <c r="G382" s="312"/>
      <c r="H382" s="312"/>
      <c r="I382" s="313"/>
      <c r="J382" s="331">
        <v>685</v>
      </c>
      <c r="K382" s="332"/>
      <c r="L382" s="227">
        <v>650</v>
      </c>
      <c r="M382"/>
      <c r="N382"/>
    </row>
    <row r="383" spans="1:14" ht="27" thickBot="1" x14ac:dyDescent="0.45">
      <c r="A383"/>
      <c r="B383"/>
      <c r="C383" s="36">
        <v>412</v>
      </c>
      <c r="D383" s="400" t="s">
        <v>52</v>
      </c>
      <c r="E383" s="294"/>
      <c r="F383" s="294"/>
      <c r="G383" s="294"/>
      <c r="H383" s="294"/>
      <c r="I383" s="295"/>
      <c r="J383" s="319">
        <f>SUM(J384:K385)</f>
        <v>1500</v>
      </c>
      <c r="K383" s="320"/>
      <c r="L383" s="215">
        <f>SUM(L384:L385)</f>
        <v>163.69999999999999</v>
      </c>
      <c r="M383"/>
      <c r="N383" s="19"/>
    </row>
    <row r="384" spans="1:14" ht="25.5" x14ac:dyDescent="0.35">
      <c r="A384"/>
      <c r="B384"/>
      <c r="C384" s="57"/>
      <c r="D384" s="58">
        <v>4123</v>
      </c>
      <c r="E384" s="364" t="s">
        <v>53</v>
      </c>
      <c r="F384" s="365"/>
      <c r="G384" s="365"/>
      <c r="H384" s="365"/>
      <c r="I384" s="366"/>
      <c r="J384" s="338">
        <v>0</v>
      </c>
      <c r="K384" s="339"/>
      <c r="L384" s="226">
        <v>0</v>
      </c>
      <c r="N384"/>
    </row>
    <row r="385" spans="1:14" ht="26.25" thickBot="1" x14ac:dyDescent="0.4">
      <c r="A385"/>
      <c r="B385"/>
      <c r="C385" s="105"/>
      <c r="D385" s="62">
        <v>4127</v>
      </c>
      <c r="E385" s="311" t="s">
        <v>55</v>
      </c>
      <c r="F385" s="312"/>
      <c r="G385" s="312"/>
      <c r="H385" s="312"/>
      <c r="I385" s="313"/>
      <c r="J385" s="321">
        <v>1500</v>
      </c>
      <c r="K385" s="322"/>
      <c r="L385" s="227">
        <v>163.69999999999999</v>
      </c>
      <c r="N385"/>
    </row>
    <row r="386" spans="1:14" ht="27" thickBot="1" x14ac:dyDescent="0.45">
      <c r="A386"/>
      <c r="B386"/>
      <c r="C386" s="36">
        <v>413</v>
      </c>
      <c r="D386" s="400" t="s">
        <v>56</v>
      </c>
      <c r="E386" s="294"/>
      <c r="F386" s="294"/>
      <c r="G386" s="294"/>
      <c r="H386" s="294"/>
      <c r="I386" s="295"/>
      <c r="J386" s="319">
        <f>SUM(J387)</f>
        <v>350</v>
      </c>
      <c r="K386" s="320"/>
      <c r="L386" s="215">
        <f>SUM(L387)</f>
        <v>0</v>
      </c>
      <c r="N386"/>
    </row>
    <row r="387" spans="1:14" ht="26.25" thickBot="1" x14ac:dyDescent="0.4">
      <c r="A387"/>
      <c r="B387"/>
      <c r="C387" s="60"/>
      <c r="D387" s="61">
        <v>4135</v>
      </c>
      <c r="E387" s="433" t="s">
        <v>59</v>
      </c>
      <c r="F387" s="396"/>
      <c r="G387" s="396"/>
      <c r="H387" s="396"/>
      <c r="I387" s="397"/>
      <c r="J387" s="333">
        <v>350</v>
      </c>
      <c r="K387" s="334"/>
      <c r="L387" s="232">
        <v>0</v>
      </c>
      <c r="N387"/>
    </row>
    <row r="388" spans="1:14" ht="27" thickBot="1" x14ac:dyDescent="0.45">
      <c r="A388"/>
      <c r="B388"/>
      <c r="C388" s="36">
        <v>414</v>
      </c>
      <c r="D388" s="400" t="s">
        <v>60</v>
      </c>
      <c r="E388" s="294"/>
      <c r="F388" s="294"/>
      <c r="G388" s="294"/>
      <c r="H388" s="294"/>
      <c r="I388" s="295"/>
      <c r="J388" s="319">
        <f>SUM(J389:K391)</f>
        <v>850</v>
      </c>
      <c r="K388" s="320"/>
      <c r="L388" s="215">
        <f>SUM(L389:L392)</f>
        <v>7000</v>
      </c>
      <c r="N388"/>
    </row>
    <row r="389" spans="1:14" ht="25.5" x14ac:dyDescent="0.35">
      <c r="A389"/>
      <c r="B389"/>
      <c r="C389" s="57"/>
      <c r="D389" s="58">
        <v>4141</v>
      </c>
      <c r="E389" s="361" t="s">
        <v>61</v>
      </c>
      <c r="F389" s="362"/>
      <c r="G389" s="362"/>
      <c r="H389" s="362"/>
      <c r="I389" s="363"/>
      <c r="J389" s="338">
        <v>500</v>
      </c>
      <c r="K389" s="339"/>
      <c r="L389" s="226">
        <v>0</v>
      </c>
      <c r="N389"/>
    </row>
    <row r="390" spans="1:14" ht="25.5" x14ac:dyDescent="0.35">
      <c r="A390"/>
      <c r="B390"/>
      <c r="C390" s="103"/>
      <c r="D390" s="59">
        <v>4142</v>
      </c>
      <c r="E390" s="382" t="s">
        <v>62</v>
      </c>
      <c r="F390" s="383"/>
      <c r="G390" s="383"/>
      <c r="H390" s="383"/>
      <c r="I390" s="384"/>
      <c r="J390" s="291">
        <v>250</v>
      </c>
      <c r="K390" s="292"/>
      <c r="L390" s="224">
        <v>0</v>
      </c>
      <c r="N390"/>
    </row>
    <row r="391" spans="1:14" ht="26.25" thickBot="1" x14ac:dyDescent="0.4">
      <c r="A391"/>
      <c r="B391"/>
      <c r="C391" s="105"/>
      <c r="D391" s="61">
        <v>4148</v>
      </c>
      <c r="E391" s="380" t="s">
        <v>66</v>
      </c>
      <c r="F391" s="381"/>
      <c r="G391" s="381"/>
      <c r="H391" s="381"/>
      <c r="I391" s="430"/>
      <c r="J391" s="331">
        <v>100</v>
      </c>
      <c r="K391" s="332"/>
      <c r="L391" s="224">
        <v>1000</v>
      </c>
      <c r="N391"/>
    </row>
    <row r="392" spans="1:14" ht="26.25" thickBot="1" x14ac:dyDescent="0.4">
      <c r="A392"/>
      <c r="B392"/>
      <c r="C392" s="71"/>
      <c r="D392" s="189">
        <v>4149</v>
      </c>
      <c r="E392" s="396" t="s">
        <v>67</v>
      </c>
      <c r="F392" s="396"/>
      <c r="G392" s="396"/>
      <c r="H392" s="396"/>
      <c r="I392" s="397"/>
      <c r="J392" s="398">
        <v>0</v>
      </c>
      <c r="K392" s="399"/>
      <c r="L392" s="227">
        <v>6000</v>
      </c>
      <c r="N392"/>
    </row>
    <row r="393" spans="1:14" s="19" customFormat="1" ht="27" thickBot="1" x14ac:dyDescent="0.3">
      <c r="C393" s="99">
        <v>4</v>
      </c>
      <c r="D393" s="615" t="s">
        <v>97</v>
      </c>
      <c r="E393" s="616"/>
      <c r="F393" s="616"/>
      <c r="G393" s="616"/>
      <c r="H393" s="616"/>
      <c r="I393" s="616"/>
      <c r="J393" s="618">
        <f>SUM(J377,J383,J386,J388)</f>
        <v>56700</v>
      </c>
      <c r="K393" s="619"/>
      <c r="L393" s="241">
        <f>SUM(L377,L383,L386,L388)</f>
        <v>63413.7</v>
      </c>
      <c r="M393" s="2"/>
      <c r="N393"/>
    </row>
    <row r="394" spans="1:14" ht="22.5" customHeight="1" thickBot="1" x14ac:dyDescent="0.35">
      <c r="A394"/>
      <c r="B394"/>
      <c r="C394" s="9"/>
      <c r="D394" s="15"/>
      <c r="E394" s="15"/>
      <c r="F394" s="15"/>
      <c r="G394" s="15"/>
      <c r="H394" s="15"/>
      <c r="I394" s="15"/>
      <c r="J394" s="8"/>
      <c r="K394" s="8"/>
      <c r="N394"/>
    </row>
    <row r="395" spans="1:14" ht="63" customHeight="1" thickBot="1" x14ac:dyDescent="0.4">
      <c r="A395"/>
      <c r="B395"/>
      <c r="C395" s="68" t="s">
        <v>45</v>
      </c>
      <c r="D395" s="81" t="s">
        <v>45</v>
      </c>
      <c r="E395" s="394" t="s">
        <v>20</v>
      </c>
      <c r="F395" s="395"/>
      <c r="G395" s="395"/>
      <c r="H395" s="395"/>
      <c r="I395" s="429"/>
      <c r="J395" s="620" t="s">
        <v>123</v>
      </c>
      <c r="K395" s="395"/>
      <c r="L395" s="253" t="s">
        <v>156</v>
      </c>
      <c r="N395"/>
    </row>
    <row r="396" spans="1:14" ht="48" customHeight="1" thickBot="1" x14ac:dyDescent="0.4">
      <c r="A396"/>
      <c r="B396"/>
      <c r="C396" s="161"/>
      <c r="D396" s="668" t="s">
        <v>118</v>
      </c>
      <c r="E396" s="669"/>
      <c r="F396" s="669"/>
      <c r="G396" s="669"/>
      <c r="H396" s="669"/>
      <c r="I396" s="670"/>
      <c r="J396" s="621"/>
      <c r="K396" s="622"/>
      <c r="L396" s="272"/>
      <c r="N396"/>
    </row>
    <row r="397" spans="1:14" ht="33" customHeight="1" thickBot="1" x14ac:dyDescent="0.45">
      <c r="A397"/>
      <c r="B397"/>
      <c r="C397" s="36">
        <v>411</v>
      </c>
      <c r="D397" s="400" t="s">
        <v>46</v>
      </c>
      <c r="E397" s="294"/>
      <c r="F397" s="294"/>
      <c r="G397" s="294"/>
      <c r="H397" s="294"/>
      <c r="I397" s="295"/>
      <c r="J397" s="319">
        <f>SUM(J398:K402)</f>
        <v>44000</v>
      </c>
      <c r="K397" s="320"/>
      <c r="L397" s="215">
        <f>SUM(L398:L402)</f>
        <v>35100</v>
      </c>
      <c r="N397"/>
    </row>
    <row r="398" spans="1:14" ht="25.5" x14ac:dyDescent="0.35">
      <c r="A398"/>
      <c r="B398"/>
      <c r="C398" s="57"/>
      <c r="D398" s="58">
        <v>4111</v>
      </c>
      <c r="E398" s="364" t="s">
        <v>47</v>
      </c>
      <c r="F398" s="365"/>
      <c r="G398" s="365"/>
      <c r="H398" s="365"/>
      <c r="I398" s="366"/>
      <c r="J398" s="338">
        <v>25665</v>
      </c>
      <c r="K398" s="339"/>
      <c r="L398" s="226">
        <v>20000</v>
      </c>
      <c r="N398"/>
    </row>
    <row r="399" spans="1:14" ht="25.5" x14ac:dyDescent="0.35">
      <c r="A399"/>
      <c r="B399"/>
      <c r="C399" s="104"/>
      <c r="D399" s="59">
        <v>4112</v>
      </c>
      <c r="E399" s="288" t="s">
        <v>48</v>
      </c>
      <c r="F399" s="289"/>
      <c r="G399" s="289"/>
      <c r="H399" s="289"/>
      <c r="I399" s="290"/>
      <c r="J399" s="291">
        <v>3835</v>
      </c>
      <c r="K399" s="292"/>
      <c r="L399" s="224">
        <v>3000</v>
      </c>
      <c r="N399"/>
    </row>
    <row r="400" spans="1:14" ht="25.5" x14ac:dyDescent="0.35">
      <c r="A400"/>
      <c r="B400"/>
      <c r="C400" s="106"/>
      <c r="D400" s="101">
        <v>4113</v>
      </c>
      <c r="E400" s="288" t="s">
        <v>49</v>
      </c>
      <c r="F400" s="289"/>
      <c r="G400" s="289"/>
      <c r="H400" s="289"/>
      <c r="I400" s="290"/>
      <c r="J400" s="291">
        <v>9500</v>
      </c>
      <c r="K400" s="292"/>
      <c r="L400" s="224">
        <v>8500</v>
      </c>
      <c r="N400"/>
    </row>
    <row r="401" spans="1:14" ht="25.5" x14ac:dyDescent="0.35">
      <c r="A401"/>
      <c r="B401"/>
      <c r="C401" s="57"/>
      <c r="D401" s="59">
        <v>4114</v>
      </c>
      <c r="E401" s="288" t="s">
        <v>50</v>
      </c>
      <c r="F401" s="289"/>
      <c r="G401" s="289"/>
      <c r="H401" s="289"/>
      <c r="I401" s="290"/>
      <c r="J401" s="291">
        <v>4465</v>
      </c>
      <c r="K401" s="292"/>
      <c r="L401" s="224">
        <v>3200</v>
      </c>
      <c r="N401"/>
    </row>
    <row r="402" spans="1:14" ht="26.25" thickBot="1" x14ac:dyDescent="0.4">
      <c r="A402"/>
      <c r="B402"/>
      <c r="C402" s="105"/>
      <c r="D402" s="61">
        <v>4115</v>
      </c>
      <c r="E402" s="311" t="s">
        <v>51</v>
      </c>
      <c r="F402" s="312"/>
      <c r="G402" s="312"/>
      <c r="H402" s="312"/>
      <c r="I402" s="313"/>
      <c r="J402" s="331">
        <v>535</v>
      </c>
      <c r="K402" s="332"/>
      <c r="L402" s="227">
        <v>400</v>
      </c>
      <c r="N402"/>
    </row>
    <row r="403" spans="1:14" ht="27" thickBot="1" x14ac:dyDescent="0.45">
      <c r="A403"/>
      <c r="B403"/>
      <c r="C403" s="36">
        <v>412</v>
      </c>
      <c r="D403" s="400" t="s">
        <v>52</v>
      </c>
      <c r="E403" s="294"/>
      <c r="F403" s="294"/>
      <c r="G403" s="294"/>
      <c r="H403" s="294"/>
      <c r="I403" s="295"/>
      <c r="J403" s="319">
        <f>SUM(J404:K405)</f>
        <v>700</v>
      </c>
      <c r="K403" s="320"/>
      <c r="L403" s="215">
        <f>SUM(L404:L405)</f>
        <v>81.849999999999994</v>
      </c>
      <c r="N403" s="19"/>
    </row>
    <row r="404" spans="1:14" ht="24.75" customHeight="1" x14ac:dyDescent="0.35">
      <c r="A404"/>
      <c r="B404"/>
      <c r="C404" s="57"/>
      <c r="D404" s="58">
        <v>4123</v>
      </c>
      <c r="E404" s="364" t="s">
        <v>53</v>
      </c>
      <c r="F404" s="365"/>
      <c r="G404" s="365"/>
      <c r="H404" s="365"/>
      <c r="I404" s="366"/>
      <c r="J404" s="338">
        <v>0</v>
      </c>
      <c r="K404" s="339"/>
      <c r="L404" s="226">
        <v>0</v>
      </c>
      <c r="N404"/>
    </row>
    <row r="405" spans="1:14" ht="26.25" thickBot="1" x14ac:dyDescent="0.4">
      <c r="A405"/>
      <c r="B405"/>
      <c r="C405" s="105"/>
      <c r="D405" s="62">
        <v>4127</v>
      </c>
      <c r="E405" s="311" t="s">
        <v>55</v>
      </c>
      <c r="F405" s="312"/>
      <c r="G405" s="312"/>
      <c r="H405" s="312"/>
      <c r="I405" s="313"/>
      <c r="J405" s="331">
        <v>700</v>
      </c>
      <c r="K405" s="332"/>
      <c r="L405" s="227">
        <v>81.849999999999994</v>
      </c>
      <c r="N405" s="19"/>
    </row>
    <row r="406" spans="1:14" ht="27" thickBot="1" x14ac:dyDescent="0.45">
      <c r="A406"/>
      <c r="B406"/>
      <c r="C406" s="36">
        <v>413</v>
      </c>
      <c r="D406" s="400" t="s">
        <v>56</v>
      </c>
      <c r="E406" s="294"/>
      <c r="F406" s="294"/>
      <c r="G406" s="294"/>
      <c r="H406" s="294"/>
      <c r="I406" s="295"/>
      <c r="J406" s="319">
        <f>SUM(J407)</f>
        <v>350</v>
      </c>
      <c r="K406" s="320"/>
      <c r="L406" s="215">
        <f>SUM(L407)</f>
        <v>0</v>
      </c>
      <c r="N406"/>
    </row>
    <row r="407" spans="1:14" ht="24" customHeight="1" thickBot="1" x14ac:dyDescent="0.4">
      <c r="A407"/>
      <c r="B407"/>
      <c r="C407" s="60"/>
      <c r="D407" s="61">
        <v>4135</v>
      </c>
      <c r="E407" s="433" t="s">
        <v>59</v>
      </c>
      <c r="F407" s="396"/>
      <c r="G407" s="396"/>
      <c r="H407" s="396"/>
      <c r="I407" s="397"/>
      <c r="J407" s="333">
        <v>350</v>
      </c>
      <c r="K407" s="334"/>
      <c r="L407" s="232">
        <v>0</v>
      </c>
      <c r="N407"/>
    </row>
    <row r="408" spans="1:14" ht="27" thickBot="1" x14ac:dyDescent="0.45">
      <c r="A408"/>
      <c r="B408"/>
      <c r="C408" s="36">
        <v>414</v>
      </c>
      <c r="D408" s="400" t="s">
        <v>60</v>
      </c>
      <c r="E408" s="294"/>
      <c r="F408" s="294"/>
      <c r="G408" s="294"/>
      <c r="H408" s="294"/>
      <c r="I408" s="295"/>
      <c r="J408" s="319">
        <f>SUM(J409:K413)</f>
        <v>10600</v>
      </c>
      <c r="K408" s="320"/>
      <c r="L408" s="215">
        <f>SUM(L409:L413)</f>
        <v>1000</v>
      </c>
      <c r="N408"/>
    </row>
    <row r="409" spans="1:14" ht="25.5" x14ac:dyDescent="0.35">
      <c r="A409"/>
      <c r="B409"/>
      <c r="C409" s="57"/>
      <c r="D409" s="58">
        <v>4141</v>
      </c>
      <c r="E409" s="361" t="s">
        <v>61</v>
      </c>
      <c r="F409" s="362"/>
      <c r="G409" s="362"/>
      <c r="H409" s="362"/>
      <c r="I409" s="363"/>
      <c r="J409" s="338">
        <v>200</v>
      </c>
      <c r="K409" s="339"/>
      <c r="L409" s="226">
        <v>0</v>
      </c>
      <c r="N409"/>
    </row>
    <row r="410" spans="1:14" ht="25.5" x14ac:dyDescent="0.35">
      <c r="A410"/>
      <c r="B410"/>
      <c r="C410" s="104"/>
      <c r="D410" s="59">
        <v>4142</v>
      </c>
      <c r="E410" s="382" t="s">
        <v>62</v>
      </c>
      <c r="F410" s="383"/>
      <c r="G410" s="383"/>
      <c r="H410" s="383"/>
      <c r="I410" s="384"/>
      <c r="J410" s="291">
        <v>300</v>
      </c>
      <c r="K410" s="292"/>
      <c r="L410" s="224">
        <v>0</v>
      </c>
      <c r="N410"/>
    </row>
    <row r="411" spans="1:14" ht="25.5" x14ac:dyDescent="0.35">
      <c r="A411"/>
      <c r="B411"/>
      <c r="C411" s="57"/>
      <c r="D411" s="59">
        <v>4146</v>
      </c>
      <c r="E411" s="382" t="s">
        <v>133</v>
      </c>
      <c r="F411" s="383"/>
      <c r="G411" s="383"/>
      <c r="H411" s="383"/>
      <c r="I411" s="384"/>
      <c r="J411" s="291">
        <v>5000</v>
      </c>
      <c r="K411" s="292"/>
      <c r="L411" s="224">
        <v>1000</v>
      </c>
      <c r="N411"/>
    </row>
    <row r="412" spans="1:14" s="19" customFormat="1" ht="25.5" x14ac:dyDescent="0.35">
      <c r="C412" s="57"/>
      <c r="D412" s="59">
        <v>4148</v>
      </c>
      <c r="E412" s="382" t="s">
        <v>66</v>
      </c>
      <c r="F412" s="383"/>
      <c r="G412" s="383"/>
      <c r="H412" s="383"/>
      <c r="I412" s="384"/>
      <c r="J412" s="291">
        <v>100</v>
      </c>
      <c r="K412" s="292"/>
      <c r="L412" s="224">
        <v>0</v>
      </c>
      <c r="M412" s="2"/>
      <c r="N412"/>
    </row>
    <row r="413" spans="1:14" ht="26.25" thickBot="1" x14ac:dyDescent="0.4">
      <c r="A413"/>
      <c r="B413"/>
      <c r="C413" s="57"/>
      <c r="D413" s="59">
        <v>4149</v>
      </c>
      <c r="E413" s="139" t="s">
        <v>67</v>
      </c>
      <c r="F413" s="139"/>
      <c r="G413" s="139"/>
      <c r="H413" s="139"/>
      <c r="I413" s="140"/>
      <c r="J413" s="291">
        <v>5000</v>
      </c>
      <c r="K413" s="292"/>
      <c r="L413" s="227">
        <v>0</v>
      </c>
      <c r="N413"/>
    </row>
    <row r="414" spans="1:14" s="19" customFormat="1" ht="27" thickBot="1" x14ac:dyDescent="0.3">
      <c r="C414" s="98">
        <v>4</v>
      </c>
      <c r="D414" s="468" t="s">
        <v>97</v>
      </c>
      <c r="E414" s="469"/>
      <c r="F414" s="469"/>
      <c r="G414" s="469"/>
      <c r="H414" s="469"/>
      <c r="I414" s="470"/>
      <c r="J414" s="459">
        <f>SUM(J397,J403,J406,J408)</f>
        <v>55650</v>
      </c>
      <c r="K414" s="614"/>
      <c r="L414" s="241">
        <f>SUM(L397,L403,L406,L408)</f>
        <v>36181.85</v>
      </c>
      <c r="M414" s="2"/>
      <c r="N414"/>
    </row>
    <row r="415" spans="1:14" ht="30" customHeight="1" thickBot="1" x14ac:dyDescent="0.35">
      <c r="A415"/>
      <c r="B415"/>
      <c r="C415" s="9"/>
      <c r="D415" s="15"/>
      <c r="E415" s="15"/>
      <c r="F415" s="15"/>
      <c r="G415" s="15"/>
      <c r="H415" s="15"/>
      <c r="I415" s="10"/>
      <c r="J415" s="8"/>
      <c r="K415" s="11"/>
      <c r="N415"/>
    </row>
    <row r="416" spans="1:14" ht="51.75" thickBot="1" x14ac:dyDescent="0.4">
      <c r="A416"/>
      <c r="B416"/>
      <c r="C416" s="34" t="s">
        <v>45</v>
      </c>
      <c r="D416" s="55" t="s">
        <v>45</v>
      </c>
      <c r="E416" s="345" t="s">
        <v>20</v>
      </c>
      <c r="F416" s="346"/>
      <c r="G416" s="346"/>
      <c r="H416" s="346"/>
      <c r="I416" s="377"/>
      <c r="J416" s="345" t="s">
        <v>123</v>
      </c>
      <c r="K416" s="346"/>
      <c r="L416" s="265" t="s">
        <v>156</v>
      </c>
      <c r="N416"/>
    </row>
    <row r="417" spans="1:14" ht="27" thickBot="1" x14ac:dyDescent="0.4">
      <c r="A417"/>
      <c r="B417"/>
      <c r="C417" s="160"/>
      <c r="D417" s="434" t="s">
        <v>107</v>
      </c>
      <c r="E417" s="435"/>
      <c r="F417" s="435"/>
      <c r="G417" s="435"/>
      <c r="H417" s="435"/>
      <c r="I417" s="436"/>
      <c r="J417" s="367"/>
      <c r="K417" s="368"/>
      <c r="L417" s="272"/>
      <c r="N417"/>
    </row>
    <row r="418" spans="1:14" ht="27" thickBot="1" x14ac:dyDescent="0.45">
      <c r="A418"/>
      <c r="B418"/>
      <c r="C418" s="36">
        <v>411</v>
      </c>
      <c r="D418" s="80"/>
      <c r="E418" s="294" t="s">
        <v>46</v>
      </c>
      <c r="F418" s="294"/>
      <c r="G418" s="294"/>
      <c r="H418" s="294"/>
      <c r="I418" s="295"/>
      <c r="J418" s="319">
        <f>SUM(J419:K423)</f>
        <v>52000</v>
      </c>
      <c r="K418" s="320"/>
      <c r="L418" s="215">
        <f>SUM(L419:L423)</f>
        <v>88600</v>
      </c>
      <c r="N418"/>
    </row>
    <row r="419" spans="1:14" ht="25.5" x14ac:dyDescent="0.35">
      <c r="A419"/>
      <c r="B419"/>
      <c r="C419" s="107"/>
      <c r="D419" s="58">
        <v>4111</v>
      </c>
      <c r="E419" s="364" t="s">
        <v>47</v>
      </c>
      <c r="F419" s="365"/>
      <c r="G419" s="365"/>
      <c r="H419" s="365"/>
      <c r="I419" s="366"/>
      <c r="J419" s="338">
        <v>30650</v>
      </c>
      <c r="K419" s="339"/>
      <c r="L419" s="226">
        <v>52000</v>
      </c>
      <c r="N419"/>
    </row>
    <row r="420" spans="1:14" ht="25.5" x14ac:dyDescent="0.35">
      <c r="A420"/>
      <c r="B420"/>
      <c r="C420" s="104"/>
      <c r="D420" s="59">
        <v>4112</v>
      </c>
      <c r="E420" s="288" t="s">
        <v>48</v>
      </c>
      <c r="F420" s="289"/>
      <c r="G420" s="289"/>
      <c r="H420" s="289"/>
      <c r="I420" s="290"/>
      <c r="J420" s="291">
        <v>4300</v>
      </c>
      <c r="K420" s="292"/>
      <c r="L420" s="224">
        <v>7500</v>
      </c>
      <c r="N420"/>
    </row>
    <row r="421" spans="1:14" ht="25.5" x14ac:dyDescent="0.35">
      <c r="A421"/>
      <c r="B421"/>
      <c r="C421" s="57"/>
      <c r="D421" s="59">
        <v>4113</v>
      </c>
      <c r="E421" s="288" t="s">
        <v>49</v>
      </c>
      <c r="F421" s="289"/>
      <c r="G421" s="289"/>
      <c r="H421" s="289"/>
      <c r="I421" s="290"/>
      <c r="J421" s="291">
        <v>11250</v>
      </c>
      <c r="K421" s="292"/>
      <c r="L421" s="224">
        <v>19500</v>
      </c>
      <c r="N421"/>
    </row>
    <row r="422" spans="1:14" ht="25.5" x14ac:dyDescent="0.35">
      <c r="A422"/>
      <c r="B422"/>
      <c r="C422" s="103"/>
      <c r="D422" s="59">
        <v>4114</v>
      </c>
      <c r="E422" s="288" t="s">
        <v>50</v>
      </c>
      <c r="F422" s="289"/>
      <c r="G422" s="289"/>
      <c r="H422" s="289"/>
      <c r="I422" s="290"/>
      <c r="J422" s="291">
        <v>5100</v>
      </c>
      <c r="K422" s="292"/>
      <c r="L422" s="224">
        <v>8500</v>
      </c>
      <c r="N422"/>
    </row>
    <row r="423" spans="1:14" ht="26.25" thickBot="1" x14ac:dyDescent="0.4">
      <c r="A423"/>
      <c r="B423"/>
      <c r="C423" s="105"/>
      <c r="D423" s="61">
        <v>4115</v>
      </c>
      <c r="E423" s="311" t="s">
        <v>51</v>
      </c>
      <c r="F423" s="312"/>
      <c r="G423" s="312"/>
      <c r="H423" s="312"/>
      <c r="I423" s="313"/>
      <c r="J423" s="331">
        <v>700</v>
      </c>
      <c r="K423" s="332"/>
      <c r="L423" s="227">
        <v>1100</v>
      </c>
      <c r="N423"/>
    </row>
    <row r="424" spans="1:14" ht="27" thickBot="1" x14ac:dyDescent="0.45">
      <c r="A424"/>
      <c r="B424"/>
      <c r="C424" s="36">
        <v>412</v>
      </c>
      <c r="D424" s="88"/>
      <c r="E424" s="294" t="s">
        <v>52</v>
      </c>
      <c r="F424" s="294"/>
      <c r="G424" s="294"/>
      <c r="H424" s="294"/>
      <c r="I424" s="295"/>
      <c r="J424" s="319">
        <f>SUM(J425:K426)</f>
        <v>700</v>
      </c>
      <c r="K424" s="320"/>
      <c r="L424" s="215">
        <f>SUM(L425:L426)</f>
        <v>81.849999999999994</v>
      </c>
      <c r="N424"/>
    </row>
    <row r="425" spans="1:14" ht="25.5" x14ac:dyDescent="0.35">
      <c r="A425"/>
      <c r="B425"/>
      <c r="C425" s="57"/>
      <c r="D425" s="58">
        <v>4123</v>
      </c>
      <c r="E425" s="364" t="s">
        <v>53</v>
      </c>
      <c r="F425" s="365"/>
      <c r="G425" s="365"/>
      <c r="H425" s="365"/>
      <c r="I425" s="366"/>
      <c r="J425" s="338">
        <v>0</v>
      </c>
      <c r="K425" s="339"/>
      <c r="L425" s="226">
        <v>0</v>
      </c>
      <c r="N425" s="19"/>
    </row>
    <row r="426" spans="1:14" ht="26.25" thickBot="1" x14ac:dyDescent="0.4">
      <c r="A426"/>
      <c r="B426"/>
      <c r="C426" s="105"/>
      <c r="D426" s="62">
        <v>4127</v>
      </c>
      <c r="E426" s="311" t="s">
        <v>55</v>
      </c>
      <c r="F426" s="312"/>
      <c r="G426" s="312"/>
      <c r="H426" s="312"/>
      <c r="I426" s="313"/>
      <c r="J426" s="321">
        <v>700</v>
      </c>
      <c r="K426" s="322"/>
      <c r="L426" s="224">
        <v>81.849999999999994</v>
      </c>
      <c r="N426"/>
    </row>
    <row r="427" spans="1:14" ht="27" thickBot="1" x14ac:dyDescent="0.45">
      <c r="A427"/>
      <c r="C427" s="36">
        <v>413</v>
      </c>
      <c r="D427" s="88"/>
      <c r="E427" s="386" t="s">
        <v>56</v>
      </c>
      <c r="F427" s="386"/>
      <c r="G427" s="386"/>
      <c r="H427" s="386"/>
      <c r="I427" s="387"/>
      <c r="J427" s="319">
        <f>SUM(J428)</f>
        <v>2500</v>
      </c>
      <c r="K427" s="320"/>
      <c r="L427" s="222">
        <f>SUM(L428)</f>
        <v>0</v>
      </c>
    </row>
    <row r="428" spans="1:14" ht="26.25" thickBot="1" x14ac:dyDescent="0.4">
      <c r="A428"/>
      <c r="C428" s="60"/>
      <c r="D428" s="61">
        <v>4135</v>
      </c>
      <c r="E428" s="335" t="s">
        <v>59</v>
      </c>
      <c r="F428" s="336"/>
      <c r="G428" s="336"/>
      <c r="H428" s="336"/>
      <c r="I428" s="337"/>
      <c r="J428" s="333">
        <v>2500</v>
      </c>
      <c r="K428" s="334"/>
      <c r="L428" s="227">
        <v>0</v>
      </c>
    </row>
    <row r="429" spans="1:14" ht="27" thickBot="1" x14ac:dyDescent="0.45">
      <c r="A429"/>
      <c r="C429" s="56">
        <v>414</v>
      </c>
      <c r="D429" s="89"/>
      <c r="E429" s="386" t="s">
        <v>60</v>
      </c>
      <c r="F429" s="386"/>
      <c r="G429" s="386"/>
      <c r="H429" s="386"/>
      <c r="I429" s="387"/>
      <c r="J429" s="319">
        <f>SUM(J430:K433)</f>
        <v>51800</v>
      </c>
      <c r="K429" s="320"/>
      <c r="L429" s="215">
        <f>SUM(L430:L433)</f>
        <v>85000</v>
      </c>
    </row>
    <row r="430" spans="1:14" ht="25.5" x14ac:dyDescent="0.35">
      <c r="A430"/>
      <c r="C430" s="57"/>
      <c r="D430" s="58">
        <v>4141</v>
      </c>
      <c r="E430" s="364" t="s">
        <v>61</v>
      </c>
      <c r="F430" s="365"/>
      <c r="G430" s="365"/>
      <c r="H430" s="365"/>
      <c r="I430" s="366"/>
      <c r="J430" s="338">
        <v>400</v>
      </c>
      <c r="K430" s="339"/>
      <c r="L430" s="226">
        <v>0</v>
      </c>
    </row>
    <row r="431" spans="1:14" ht="25.5" x14ac:dyDescent="0.35">
      <c r="A431"/>
      <c r="C431" s="103"/>
      <c r="D431" s="59">
        <v>4142</v>
      </c>
      <c r="E431" s="288" t="s">
        <v>62</v>
      </c>
      <c r="F431" s="289"/>
      <c r="G431" s="289"/>
      <c r="H431" s="289"/>
      <c r="I431" s="290"/>
      <c r="J431" s="291">
        <v>300</v>
      </c>
      <c r="K431" s="292"/>
      <c r="L431" s="224">
        <v>0</v>
      </c>
    </row>
    <row r="432" spans="1:14" ht="25.5" x14ac:dyDescent="0.35">
      <c r="A432"/>
      <c r="C432" s="108"/>
      <c r="D432" s="59">
        <v>4148</v>
      </c>
      <c r="E432" s="288" t="s">
        <v>66</v>
      </c>
      <c r="F432" s="289"/>
      <c r="G432" s="289"/>
      <c r="H432" s="289"/>
      <c r="I432" s="290"/>
      <c r="J432" s="291">
        <v>100</v>
      </c>
      <c r="K432" s="292"/>
      <c r="L432" s="224">
        <v>0</v>
      </c>
    </row>
    <row r="433" spans="1:15" ht="26.25" thickBot="1" x14ac:dyDescent="0.4">
      <c r="A433"/>
      <c r="C433" s="70"/>
      <c r="D433" s="179">
        <v>4149</v>
      </c>
      <c r="E433" s="288" t="s">
        <v>67</v>
      </c>
      <c r="F433" s="289"/>
      <c r="G433" s="289"/>
      <c r="H433" s="289"/>
      <c r="I433" s="290"/>
      <c r="J433" s="291">
        <v>51000</v>
      </c>
      <c r="K433" s="292"/>
      <c r="L433" s="227">
        <v>85000</v>
      </c>
    </row>
    <row r="434" spans="1:15" s="19" customFormat="1" ht="27" thickBot="1" x14ac:dyDescent="0.3">
      <c r="C434" s="98">
        <v>4</v>
      </c>
      <c r="D434" s="468" t="s">
        <v>97</v>
      </c>
      <c r="E434" s="469"/>
      <c r="F434" s="469"/>
      <c r="G434" s="469"/>
      <c r="H434" s="469"/>
      <c r="I434" s="470"/>
      <c r="J434" s="459">
        <f>SUM(J418,J424,J427,J429)</f>
        <v>107000</v>
      </c>
      <c r="K434" s="614"/>
      <c r="L434" s="241">
        <f>SUM(L418,L424,L427,L429)</f>
        <v>173681.85</v>
      </c>
      <c r="M434" s="2"/>
      <c r="N434" s="2"/>
    </row>
    <row r="435" spans="1:15" ht="25.5" customHeight="1" thickBot="1" x14ac:dyDescent="0.3">
      <c r="A435"/>
    </row>
    <row r="436" spans="1:15" s="19" customFormat="1" ht="49.5" customHeight="1" thickBot="1" x14ac:dyDescent="0.4">
      <c r="C436" s="34" t="s">
        <v>45</v>
      </c>
      <c r="D436" s="55" t="s">
        <v>45</v>
      </c>
      <c r="E436" s="345" t="s">
        <v>20</v>
      </c>
      <c r="F436" s="346"/>
      <c r="G436" s="346"/>
      <c r="H436" s="346"/>
      <c r="I436" s="377"/>
      <c r="J436" s="345" t="s">
        <v>123</v>
      </c>
      <c r="K436" s="346"/>
      <c r="L436" s="265" t="s">
        <v>156</v>
      </c>
      <c r="M436" s="2"/>
      <c r="N436" s="2"/>
      <c r="O436"/>
    </row>
    <row r="437" spans="1:15" s="19" customFormat="1" ht="49.5" customHeight="1" thickBot="1" x14ac:dyDescent="0.45">
      <c r="C437" s="160"/>
      <c r="D437" s="374" t="s">
        <v>147</v>
      </c>
      <c r="E437" s="375"/>
      <c r="F437" s="375"/>
      <c r="G437" s="375"/>
      <c r="H437" s="375"/>
      <c r="I437" s="376"/>
      <c r="J437" s="367"/>
      <c r="K437" s="368"/>
      <c r="L437" s="272"/>
      <c r="M437" s="2"/>
      <c r="N437" s="2"/>
    </row>
    <row r="438" spans="1:15" s="19" customFormat="1" ht="46.5" customHeight="1" thickBot="1" x14ac:dyDescent="0.45">
      <c r="C438" s="56">
        <v>411</v>
      </c>
      <c r="D438" s="69"/>
      <c r="E438" s="294" t="s">
        <v>46</v>
      </c>
      <c r="F438" s="294"/>
      <c r="G438" s="294"/>
      <c r="H438" s="294"/>
      <c r="I438" s="295"/>
      <c r="J438" s="319">
        <f>SUM(J439:K443)</f>
        <v>16800</v>
      </c>
      <c r="K438" s="320"/>
      <c r="L438" s="188">
        <v>0</v>
      </c>
      <c r="M438" s="2"/>
      <c r="N438" s="2"/>
    </row>
    <row r="439" spans="1:15" s="19" customFormat="1" ht="25.5" customHeight="1" x14ac:dyDescent="0.35">
      <c r="C439" s="57"/>
      <c r="D439" s="58">
        <v>4111</v>
      </c>
      <c r="E439" s="364" t="s">
        <v>47</v>
      </c>
      <c r="F439" s="365"/>
      <c r="G439" s="365"/>
      <c r="H439" s="365"/>
      <c r="I439" s="366"/>
      <c r="J439" s="338">
        <v>10000</v>
      </c>
      <c r="K439" s="339"/>
      <c r="L439" s="228">
        <v>0</v>
      </c>
      <c r="M439" s="2"/>
      <c r="N439" s="2"/>
    </row>
    <row r="440" spans="1:15" s="19" customFormat="1" ht="25.5" customHeight="1" x14ac:dyDescent="0.35">
      <c r="C440" s="103"/>
      <c r="D440" s="59">
        <v>4112</v>
      </c>
      <c r="E440" s="288" t="s">
        <v>48</v>
      </c>
      <c r="F440" s="289"/>
      <c r="G440" s="289"/>
      <c r="H440" s="289"/>
      <c r="I440" s="290"/>
      <c r="J440" s="291">
        <v>1400</v>
      </c>
      <c r="K440" s="292"/>
      <c r="L440" s="221">
        <v>0</v>
      </c>
      <c r="M440" s="2"/>
      <c r="N440" s="2"/>
    </row>
    <row r="441" spans="1:15" s="19" customFormat="1" ht="25.5" customHeight="1" x14ac:dyDescent="0.35">
      <c r="C441" s="103"/>
      <c r="D441" s="59">
        <v>4113</v>
      </c>
      <c r="E441" s="288" t="s">
        <v>49</v>
      </c>
      <c r="F441" s="289"/>
      <c r="G441" s="289"/>
      <c r="H441" s="289"/>
      <c r="I441" s="290"/>
      <c r="J441" s="291">
        <v>3600</v>
      </c>
      <c r="K441" s="292"/>
      <c r="L441" s="221">
        <v>0</v>
      </c>
      <c r="M441" s="2"/>
      <c r="N441" s="2"/>
    </row>
    <row r="442" spans="1:15" s="19" customFormat="1" ht="25.5" customHeight="1" x14ac:dyDescent="0.35">
      <c r="C442" s="103"/>
      <c r="D442" s="59">
        <v>4114</v>
      </c>
      <c r="E442" s="288" t="s">
        <v>50</v>
      </c>
      <c r="F442" s="289"/>
      <c r="G442" s="289"/>
      <c r="H442" s="289"/>
      <c r="I442" s="290"/>
      <c r="J442" s="291">
        <v>1600</v>
      </c>
      <c r="K442" s="292"/>
      <c r="L442" s="221">
        <v>0</v>
      </c>
      <c r="M442" s="2"/>
      <c r="N442" s="2"/>
    </row>
    <row r="443" spans="1:15" s="19" customFormat="1" ht="25.5" customHeight="1" thickBot="1" x14ac:dyDescent="0.4">
      <c r="C443" s="105"/>
      <c r="D443" s="61">
        <v>4115</v>
      </c>
      <c r="E443" s="311" t="s">
        <v>51</v>
      </c>
      <c r="F443" s="312"/>
      <c r="G443" s="312"/>
      <c r="H443" s="312"/>
      <c r="I443" s="313"/>
      <c r="J443" s="331">
        <v>200</v>
      </c>
      <c r="K443" s="332"/>
      <c r="L443" s="229">
        <v>0</v>
      </c>
      <c r="M443" s="2"/>
      <c r="N443" s="2"/>
    </row>
    <row r="444" spans="1:15" s="19" customFormat="1" ht="25.5" customHeight="1" thickBot="1" x14ac:dyDescent="0.45">
      <c r="C444" s="36">
        <v>412</v>
      </c>
      <c r="D444" s="146"/>
      <c r="E444" s="386" t="s">
        <v>52</v>
      </c>
      <c r="F444" s="386"/>
      <c r="G444" s="386"/>
      <c r="H444" s="386"/>
      <c r="I444" s="387"/>
      <c r="J444" s="319">
        <f>SUM(J445:K445)</f>
        <v>0</v>
      </c>
      <c r="K444" s="320"/>
      <c r="L444" s="188">
        <v>0</v>
      </c>
      <c r="M444" s="2"/>
      <c r="N444" s="2"/>
    </row>
    <row r="445" spans="1:15" s="19" customFormat="1" ht="25.5" customHeight="1" thickBot="1" x14ac:dyDescent="0.4">
      <c r="C445" s="57"/>
      <c r="D445" s="62">
        <v>4127</v>
      </c>
      <c r="E445" s="311" t="s">
        <v>55</v>
      </c>
      <c r="F445" s="312"/>
      <c r="G445" s="312"/>
      <c r="H445" s="312"/>
      <c r="I445" s="313"/>
      <c r="J445" s="331">
        <v>0</v>
      </c>
      <c r="K445" s="332"/>
      <c r="L445" s="273">
        <v>0</v>
      </c>
      <c r="M445" s="2"/>
      <c r="N445" s="2"/>
    </row>
    <row r="446" spans="1:15" s="19" customFormat="1" ht="25.5" customHeight="1" thickBot="1" x14ac:dyDescent="0.45">
      <c r="C446" s="36">
        <v>413</v>
      </c>
      <c r="D446" s="146"/>
      <c r="E446" s="386" t="s">
        <v>56</v>
      </c>
      <c r="F446" s="386"/>
      <c r="G446" s="386"/>
      <c r="H446" s="386"/>
      <c r="I446" s="387"/>
      <c r="J446" s="319">
        <f>SUM(J447:K450)</f>
        <v>600</v>
      </c>
      <c r="K446" s="320"/>
      <c r="L446" s="188">
        <v>0</v>
      </c>
      <c r="M446" s="2"/>
      <c r="N446" s="2"/>
    </row>
    <row r="447" spans="1:15" s="19" customFormat="1" ht="25.5" customHeight="1" x14ac:dyDescent="0.35">
      <c r="C447" s="151"/>
      <c r="D447" s="147">
        <v>4131</v>
      </c>
      <c r="E447" s="418" t="s">
        <v>57</v>
      </c>
      <c r="F447" s="419"/>
      <c r="G447" s="419"/>
      <c r="H447" s="419"/>
      <c r="I447" s="420"/>
      <c r="J447" s="421">
        <v>100</v>
      </c>
      <c r="K447" s="422"/>
      <c r="L447" s="228">
        <v>0</v>
      </c>
      <c r="M447" s="2"/>
      <c r="N447" s="2"/>
    </row>
    <row r="448" spans="1:15" s="19" customFormat="1" ht="25.5" customHeight="1" x14ac:dyDescent="0.35">
      <c r="C448" s="149"/>
      <c r="D448" s="133">
        <v>4133</v>
      </c>
      <c r="E448" s="288" t="s">
        <v>131</v>
      </c>
      <c r="F448" s="289"/>
      <c r="G448" s="289"/>
      <c r="H448" s="289"/>
      <c r="I448" s="290"/>
      <c r="J448" s="463">
        <v>0</v>
      </c>
      <c r="K448" s="464"/>
      <c r="L448" s="221">
        <v>0</v>
      </c>
      <c r="M448" s="2"/>
      <c r="N448" s="2"/>
    </row>
    <row r="449" spans="1:14" s="19" customFormat="1" ht="25.5" customHeight="1" x14ac:dyDescent="0.35">
      <c r="C449" s="152"/>
      <c r="D449" s="142">
        <v>4134</v>
      </c>
      <c r="E449" s="465" t="s">
        <v>58</v>
      </c>
      <c r="F449" s="466"/>
      <c r="G449" s="466"/>
      <c r="H449" s="466"/>
      <c r="I449" s="467"/>
      <c r="J449" s="463">
        <v>0</v>
      </c>
      <c r="K449" s="464"/>
      <c r="L449" s="221">
        <v>0</v>
      </c>
      <c r="M449" s="2"/>
      <c r="N449" s="2"/>
    </row>
    <row r="450" spans="1:14" s="19" customFormat="1" ht="25.5" customHeight="1" thickBot="1" x14ac:dyDescent="0.4">
      <c r="C450" s="152"/>
      <c r="D450" s="61">
        <v>4135</v>
      </c>
      <c r="E450" s="382" t="s">
        <v>59</v>
      </c>
      <c r="F450" s="383"/>
      <c r="G450" s="383"/>
      <c r="H450" s="383"/>
      <c r="I450" s="384"/>
      <c r="J450" s="291">
        <v>500</v>
      </c>
      <c r="K450" s="292"/>
      <c r="L450" s="229">
        <v>0</v>
      </c>
      <c r="M450" s="2"/>
      <c r="N450" s="2"/>
    </row>
    <row r="451" spans="1:14" s="19" customFormat="1" ht="25.5" customHeight="1" thickBot="1" x14ac:dyDescent="0.45">
      <c r="C451" s="36">
        <v>414</v>
      </c>
      <c r="D451" s="141"/>
      <c r="E451" s="386" t="s">
        <v>60</v>
      </c>
      <c r="F451" s="386"/>
      <c r="G451" s="386"/>
      <c r="H451" s="386"/>
      <c r="I451" s="387"/>
      <c r="J451" s="319">
        <f>SUM(J452:K455)</f>
        <v>400</v>
      </c>
      <c r="K451" s="320"/>
      <c r="L451" s="188">
        <v>0</v>
      </c>
      <c r="M451" s="2"/>
      <c r="N451" s="2"/>
    </row>
    <row r="452" spans="1:14" s="19" customFormat="1" ht="25.5" customHeight="1" x14ac:dyDescent="0.35">
      <c r="C452" s="57"/>
      <c r="D452" s="58">
        <v>4141</v>
      </c>
      <c r="E452" s="361" t="s">
        <v>61</v>
      </c>
      <c r="F452" s="362"/>
      <c r="G452" s="362"/>
      <c r="H452" s="362"/>
      <c r="I452" s="363"/>
      <c r="J452" s="338">
        <v>200</v>
      </c>
      <c r="K452" s="339"/>
      <c r="L452" s="228">
        <v>0</v>
      </c>
      <c r="M452" s="2"/>
      <c r="N452" s="2"/>
    </row>
    <row r="453" spans="1:14" s="19" customFormat="1" ht="25.5" customHeight="1" x14ac:dyDescent="0.35">
      <c r="C453" s="57"/>
      <c r="D453" s="58">
        <v>4142</v>
      </c>
      <c r="E453" s="382" t="s">
        <v>62</v>
      </c>
      <c r="F453" s="383"/>
      <c r="G453" s="383"/>
      <c r="H453" s="383"/>
      <c r="I453" s="384"/>
      <c r="J453" s="291">
        <v>100</v>
      </c>
      <c r="K453" s="292"/>
      <c r="L453" s="221">
        <v>0</v>
      </c>
      <c r="M453" s="2"/>
      <c r="N453" s="2"/>
    </row>
    <row r="454" spans="1:14" s="19" customFormat="1" ht="25.5" customHeight="1" x14ac:dyDescent="0.35">
      <c r="C454" s="57"/>
      <c r="D454" s="58">
        <v>4143</v>
      </c>
      <c r="E454" s="136" t="s">
        <v>63</v>
      </c>
      <c r="F454" s="137"/>
      <c r="G454" s="137"/>
      <c r="H454" s="137"/>
      <c r="I454" s="138"/>
      <c r="J454" s="291">
        <v>0</v>
      </c>
      <c r="K454" s="292"/>
      <c r="L454" s="221">
        <v>0</v>
      </c>
      <c r="M454" s="2"/>
      <c r="N454" s="2"/>
    </row>
    <row r="455" spans="1:14" s="19" customFormat="1" ht="25.5" customHeight="1" thickBot="1" x14ac:dyDescent="0.4">
      <c r="C455" s="57"/>
      <c r="D455" s="159">
        <v>4148</v>
      </c>
      <c r="E455" s="423" t="s">
        <v>66</v>
      </c>
      <c r="F455" s="424"/>
      <c r="G455" s="424"/>
      <c r="H455" s="424"/>
      <c r="I455" s="425"/>
      <c r="J455" s="461">
        <v>100</v>
      </c>
      <c r="K455" s="462"/>
      <c r="L455" s="229">
        <v>0</v>
      </c>
      <c r="M455" s="2"/>
      <c r="N455" s="2"/>
    </row>
    <row r="456" spans="1:14" s="19" customFormat="1" ht="25.5" customHeight="1" thickBot="1" x14ac:dyDescent="0.45">
      <c r="C456" s="36">
        <v>419</v>
      </c>
      <c r="D456" s="627" t="s">
        <v>136</v>
      </c>
      <c r="E456" s="628"/>
      <c r="F456" s="628"/>
      <c r="G456" s="628"/>
      <c r="H456" s="628"/>
      <c r="I456" s="629"/>
      <c r="J456" s="319">
        <f>SUM(J457:K458)</f>
        <v>0</v>
      </c>
      <c r="K456" s="320"/>
      <c r="L456" s="188">
        <v>0</v>
      </c>
      <c r="M456" s="2"/>
      <c r="N456" s="2"/>
    </row>
    <row r="457" spans="1:14" s="19" customFormat="1" ht="25.5" customHeight="1" x14ac:dyDescent="0.35">
      <c r="A457" s="19" t="s">
        <v>132</v>
      </c>
      <c r="C457" s="166"/>
      <c r="D457" s="148">
        <v>4191</v>
      </c>
      <c r="E457" s="473" t="s">
        <v>75</v>
      </c>
      <c r="F457" s="474"/>
      <c r="G457" s="474"/>
      <c r="H457" s="474"/>
      <c r="I457" s="475"/>
      <c r="J457" s="338">
        <v>0</v>
      </c>
      <c r="K457" s="339"/>
      <c r="L457" s="228">
        <v>0</v>
      </c>
      <c r="M457" s="2"/>
      <c r="N457" s="2"/>
    </row>
    <row r="458" spans="1:14" s="19" customFormat="1" ht="25.5" customHeight="1" thickBot="1" x14ac:dyDescent="0.4">
      <c r="C458" s="57"/>
      <c r="D458" s="157">
        <v>4196</v>
      </c>
      <c r="E458" s="380" t="s">
        <v>135</v>
      </c>
      <c r="F458" s="381"/>
      <c r="G458" s="381"/>
      <c r="H458" s="381"/>
      <c r="I458" s="430"/>
      <c r="J458" s="331">
        <v>0</v>
      </c>
      <c r="K458" s="332"/>
      <c r="L458" s="229">
        <v>0</v>
      </c>
      <c r="M458" s="2"/>
      <c r="N458" s="2"/>
    </row>
    <row r="459" spans="1:14" s="19" customFormat="1" ht="55.5" customHeight="1" thickBot="1" x14ac:dyDescent="0.45">
      <c r="C459" s="36">
        <v>431</v>
      </c>
      <c r="D459" s="158"/>
      <c r="E459" s="650" t="s">
        <v>130</v>
      </c>
      <c r="F459" s="651"/>
      <c r="G459" s="651"/>
      <c r="H459" s="651"/>
      <c r="I459" s="652"/>
      <c r="J459" s="407">
        <f>SUM(J460:K461)</f>
        <v>0</v>
      </c>
      <c r="K459" s="408"/>
      <c r="L459" s="188">
        <v>0</v>
      </c>
      <c r="M459" s="2"/>
      <c r="N459" s="2"/>
    </row>
    <row r="460" spans="1:14" s="19" customFormat="1" ht="53.25" customHeight="1" x14ac:dyDescent="0.35">
      <c r="C460" s="57"/>
      <c r="D460" s="148">
        <v>4314</v>
      </c>
      <c r="E460" s="473" t="s">
        <v>82</v>
      </c>
      <c r="F460" s="474"/>
      <c r="G460" s="474"/>
      <c r="H460" s="474"/>
      <c r="I460" s="475"/>
      <c r="J460" s="338">
        <v>0</v>
      </c>
      <c r="K460" s="339"/>
      <c r="L460" s="228">
        <v>0</v>
      </c>
      <c r="M460" s="2"/>
      <c r="N460"/>
    </row>
    <row r="461" spans="1:14" s="19" customFormat="1" ht="34.5" customHeight="1" thickBot="1" x14ac:dyDescent="0.4">
      <c r="C461" s="60"/>
      <c r="D461" s="61">
        <v>4319</v>
      </c>
      <c r="E461" s="288" t="s">
        <v>104</v>
      </c>
      <c r="F461" s="289"/>
      <c r="G461" s="289"/>
      <c r="H461" s="289"/>
      <c r="I461" s="290"/>
      <c r="J461" s="331">
        <v>0</v>
      </c>
      <c r="K461" s="332"/>
      <c r="L461" s="229">
        <v>0</v>
      </c>
      <c r="M461" s="2"/>
      <c r="N461"/>
    </row>
    <row r="462" spans="1:14" s="19" customFormat="1" ht="34.5" customHeight="1" thickBot="1" x14ac:dyDescent="0.45">
      <c r="C462" s="36">
        <v>441</v>
      </c>
      <c r="D462" s="679" t="s">
        <v>89</v>
      </c>
      <c r="E462" s="680"/>
      <c r="F462" s="680"/>
      <c r="G462" s="680"/>
      <c r="H462" s="680"/>
      <c r="I462" s="681"/>
      <c r="J462" s="405">
        <f>SUM(J463:K465)</f>
        <v>0</v>
      </c>
      <c r="K462" s="406"/>
      <c r="L462" s="188">
        <v>0</v>
      </c>
      <c r="M462" s="2"/>
      <c r="N462"/>
    </row>
    <row r="463" spans="1:14" s="19" customFormat="1" ht="23.25" customHeight="1" x14ac:dyDescent="0.35">
      <c r="C463" s="63"/>
      <c r="D463" s="155">
        <v>4413</v>
      </c>
      <c r="E463" s="662" t="s">
        <v>137</v>
      </c>
      <c r="F463" s="663"/>
      <c r="G463" s="663"/>
      <c r="H463" s="663"/>
      <c r="I463" s="664"/>
      <c r="J463" s="338">
        <v>0</v>
      </c>
      <c r="K463" s="339"/>
      <c r="L463" s="228">
        <v>0</v>
      </c>
      <c r="M463" s="2"/>
      <c r="N463"/>
    </row>
    <row r="464" spans="1:14" s="19" customFormat="1" ht="32.25" customHeight="1" x14ac:dyDescent="0.35">
      <c r="C464" s="57"/>
      <c r="D464" s="150">
        <v>4415</v>
      </c>
      <c r="E464" s="549" t="s">
        <v>91</v>
      </c>
      <c r="F464" s="550"/>
      <c r="G464" s="550"/>
      <c r="H464" s="550"/>
      <c r="I464" s="551"/>
      <c r="J464" s="291">
        <v>0</v>
      </c>
      <c r="K464" s="292"/>
      <c r="L464" s="221">
        <v>0</v>
      </c>
      <c r="M464" s="2"/>
      <c r="N464"/>
    </row>
    <row r="465" spans="1:15" s="19" customFormat="1" ht="23.25" customHeight="1" thickBot="1" x14ac:dyDescent="0.4">
      <c r="C465" s="57"/>
      <c r="D465" s="150">
        <v>4416</v>
      </c>
      <c r="E465" s="403" t="s">
        <v>119</v>
      </c>
      <c r="F465" s="403"/>
      <c r="G465" s="403"/>
      <c r="H465" s="403"/>
      <c r="I465" s="403"/>
      <c r="J465" s="404">
        <v>0</v>
      </c>
      <c r="K465" s="291"/>
      <c r="L465" s="229">
        <v>0</v>
      </c>
      <c r="M465" s="2"/>
      <c r="N465"/>
    </row>
    <row r="466" spans="1:15" s="19" customFormat="1" ht="23.25" customHeight="1" thickBot="1" x14ac:dyDescent="0.45">
      <c r="C466" s="99">
        <v>4</v>
      </c>
      <c r="D466" s="615" t="s">
        <v>97</v>
      </c>
      <c r="E466" s="616"/>
      <c r="F466" s="616"/>
      <c r="G466" s="616"/>
      <c r="H466" s="616"/>
      <c r="I466" s="617"/>
      <c r="J466" s="459">
        <f>SUM(J462,J459,J456,J451,J446,J444,J438)</f>
        <v>17800</v>
      </c>
      <c r="K466" s="460"/>
      <c r="L466" s="233">
        <v>0</v>
      </c>
      <c r="M466" s="2"/>
      <c r="N466"/>
    </row>
    <row r="467" spans="1:15" s="19" customFormat="1" ht="29.25" customHeight="1" x14ac:dyDescent="0.25">
      <c r="C467" s="2"/>
      <c r="D467" s="2"/>
      <c r="E467" s="2"/>
      <c r="F467" s="2"/>
      <c r="G467" s="2"/>
      <c r="H467" s="2"/>
      <c r="I467" s="2"/>
      <c r="J467" s="2"/>
      <c r="K467" s="2"/>
      <c r="M467" s="2"/>
      <c r="N467"/>
    </row>
    <row r="468" spans="1:15" ht="26.25" x14ac:dyDescent="0.25">
      <c r="C468" s="483" t="s">
        <v>98</v>
      </c>
      <c r="D468" s="483"/>
      <c r="E468" s="483"/>
      <c r="F468" s="483"/>
      <c r="G468" s="483"/>
      <c r="H468" s="483"/>
      <c r="I468" s="483"/>
      <c r="J468" s="483"/>
      <c r="K468" s="483"/>
      <c r="N468"/>
      <c r="O468" s="19"/>
    </row>
    <row r="469" spans="1:15" ht="19.5" customHeight="1" x14ac:dyDescent="0.4">
      <c r="A469"/>
      <c r="B469" s="51"/>
      <c r="C469" s="32"/>
      <c r="D469" s="32"/>
      <c r="E469" s="32"/>
      <c r="F469" s="32"/>
      <c r="G469" s="32"/>
      <c r="H469" s="32"/>
      <c r="I469" s="32"/>
      <c r="J469" s="32"/>
      <c r="K469" s="32"/>
      <c r="L469" s="52"/>
      <c r="N469"/>
    </row>
    <row r="470" spans="1:15" ht="69" customHeight="1" x14ac:dyDescent="0.4">
      <c r="A470"/>
      <c r="B470" s="51"/>
      <c r="C470" s="626" t="s">
        <v>165</v>
      </c>
      <c r="D470" s="626"/>
      <c r="E470" s="626"/>
      <c r="F470" s="626"/>
      <c r="G470" s="626"/>
      <c r="H470" s="626"/>
      <c r="I470" s="626"/>
      <c r="J470" s="626"/>
      <c r="K470" s="626"/>
      <c r="L470" s="52"/>
      <c r="N470"/>
    </row>
    <row r="471" spans="1:15" ht="56.25" customHeight="1" x14ac:dyDescent="0.4">
      <c r="A471"/>
      <c r="B471" s="51"/>
      <c r="C471" s="177"/>
      <c r="D471" s="177"/>
      <c r="E471" s="177"/>
      <c r="F471" s="177"/>
      <c r="G471" s="177"/>
      <c r="H471" s="177"/>
      <c r="I471" s="177"/>
      <c r="J471" s="177"/>
      <c r="K471" s="177"/>
      <c r="L471" s="52"/>
      <c r="N471"/>
    </row>
    <row r="472" spans="1:15" ht="26.25" x14ac:dyDescent="0.4">
      <c r="A472"/>
      <c r="B472" s="51"/>
      <c r="C472" s="278"/>
      <c r="D472" s="278"/>
      <c r="E472" s="177"/>
      <c r="F472" s="177"/>
      <c r="G472" s="177"/>
      <c r="H472" s="678" t="s">
        <v>168</v>
      </c>
      <c r="I472" s="678"/>
      <c r="J472" s="177"/>
      <c r="K472" s="177"/>
      <c r="L472" s="52"/>
      <c r="N472"/>
    </row>
    <row r="473" spans="1:15" ht="26.25" x14ac:dyDescent="0.4">
      <c r="A473"/>
      <c r="B473" s="51"/>
      <c r="C473" s="177"/>
      <c r="D473" s="177"/>
      <c r="E473" s="177"/>
      <c r="F473" s="177"/>
      <c r="G473" s="177"/>
      <c r="H473" s="678" t="s">
        <v>169</v>
      </c>
      <c r="I473" s="678"/>
      <c r="J473" s="177"/>
      <c r="K473" s="177"/>
      <c r="L473" s="52"/>
    </row>
    <row r="474" spans="1:15" ht="26.25" x14ac:dyDescent="0.4">
      <c r="A474"/>
      <c r="B474" s="51"/>
      <c r="C474" s="177"/>
      <c r="D474" s="177"/>
      <c r="E474" s="177"/>
      <c r="F474" s="177"/>
      <c r="G474" s="177"/>
      <c r="H474" s="177"/>
      <c r="I474" s="177"/>
      <c r="J474" s="177"/>
      <c r="K474" s="177"/>
      <c r="L474" s="52"/>
    </row>
    <row r="475" spans="1:15" ht="26.25" x14ac:dyDescent="0.4">
      <c r="A475"/>
      <c r="B475" s="51"/>
      <c r="C475" s="177"/>
      <c r="D475" s="177"/>
      <c r="E475" s="625" t="s">
        <v>108</v>
      </c>
      <c r="F475" s="625"/>
      <c r="G475" s="625"/>
      <c r="H475" s="625"/>
      <c r="I475" s="625"/>
      <c r="J475" s="177"/>
      <c r="K475" s="177"/>
      <c r="L475" s="52"/>
    </row>
    <row r="476" spans="1:15" ht="26.25" x14ac:dyDescent="0.4">
      <c r="A476"/>
      <c r="B476" s="51"/>
      <c r="C476" s="177"/>
      <c r="D476" s="177"/>
      <c r="E476" s="625" t="s">
        <v>163</v>
      </c>
      <c r="F476" s="625"/>
      <c r="G476" s="625"/>
      <c r="H476" s="625"/>
      <c r="I476" s="625"/>
      <c r="J476" s="177"/>
      <c r="K476" s="177"/>
      <c r="L476" s="52"/>
    </row>
    <row r="477" spans="1:15" ht="26.25" x14ac:dyDescent="0.4">
      <c r="A477"/>
      <c r="B477" s="51"/>
      <c r="C477" s="177"/>
      <c r="D477" s="177"/>
      <c r="E477" s="625" t="s">
        <v>164</v>
      </c>
      <c r="F477" s="625"/>
      <c r="G477" s="625"/>
      <c r="H477" s="625"/>
      <c r="I477" s="625"/>
      <c r="J477" s="177"/>
      <c r="K477" s="177"/>
      <c r="L477" s="52"/>
    </row>
    <row r="478" spans="1:15" ht="26.25" x14ac:dyDescent="0.4">
      <c r="A478"/>
      <c r="B478" s="51"/>
      <c r="C478" s="177"/>
      <c r="D478" s="177"/>
      <c r="E478" s="177"/>
      <c r="F478" s="177"/>
      <c r="G478" s="177"/>
      <c r="H478" s="177"/>
      <c r="I478" s="177"/>
      <c r="J478" s="177"/>
      <c r="K478" s="177"/>
      <c r="L478" s="52"/>
    </row>
    <row r="479" spans="1:15" ht="26.25" x14ac:dyDescent="0.4">
      <c r="A479"/>
      <c r="B479" s="51"/>
      <c r="C479" s="32"/>
      <c r="D479" s="32"/>
      <c r="E479" s="32"/>
      <c r="F479" s="32"/>
      <c r="G479" s="32"/>
      <c r="H479" s="32"/>
      <c r="I479" s="32"/>
      <c r="J479" s="32"/>
      <c r="K479" s="32"/>
      <c r="L479" s="52"/>
    </row>
    <row r="480" spans="1:15" ht="26.25" x14ac:dyDescent="0.4">
      <c r="A480"/>
      <c r="B480" s="51"/>
      <c r="C480" s="32"/>
      <c r="D480" s="32"/>
      <c r="E480" s="32"/>
      <c r="F480" s="32"/>
      <c r="G480" s="32"/>
      <c r="H480" s="32"/>
      <c r="I480" s="32"/>
      <c r="J480" s="32"/>
      <c r="K480" s="32"/>
      <c r="L480" s="52"/>
    </row>
    <row r="481" spans="1:12" ht="26.25" x14ac:dyDescent="0.4">
      <c r="A481"/>
      <c r="B481" s="51"/>
      <c r="L481" s="52"/>
    </row>
  </sheetData>
  <mergeCells count="853">
    <mergeCell ref="H473:I473"/>
    <mergeCell ref="H472:I472"/>
    <mergeCell ref="J93:K93"/>
    <mergeCell ref="J94:K94"/>
    <mergeCell ref="J96:K96"/>
    <mergeCell ref="E433:I433"/>
    <mergeCell ref="J433:K433"/>
    <mergeCell ref="E328:I328"/>
    <mergeCell ref="D462:I462"/>
    <mergeCell ref="E263:I263"/>
    <mergeCell ref="E188:I188"/>
    <mergeCell ref="E206:I206"/>
    <mergeCell ref="D236:I236"/>
    <mergeCell ref="D197:I197"/>
    <mergeCell ref="E178:I178"/>
    <mergeCell ref="D256:I256"/>
    <mergeCell ref="D280:I280"/>
    <mergeCell ref="E275:I275"/>
    <mergeCell ref="E189:I189"/>
    <mergeCell ref="E187:I187"/>
    <mergeCell ref="D186:I186"/>
    <mergeCell ref="D184:I184"/>
    <mergeCell ref="E190:I190"/>
    <mergeCell ref="E185:I185"/>
    <mergeCell ref="E380:I380"/>
    <mergeCell ref="E357:I357"/>
    <mergeCell ref="H40:I40"/>
    <mergeCell ref="C62:G62"/>
    <mergeCell ref="H62:I62"/>
    <mergeCell ref="J169:K169"/>
    <mergeCell ref="E304:I304"/>
    <mergeCell ref="E298:I298"/>
    <mergeCell ref="E295:I295"/>
    <mergeCell ref="D299:I299"/>
    <mergeCell ref="E213:I213"/>
    <mergeCell ref="E205:I205"/>
    <mergeCell ref="D247:I247"/>
    <mergeCell ref="E215:I215"/>
    <mergeCell ref="E211:I211"/>
    <mergeCell ref="E212:I212"/>
    <mergeCell ref="D210:I210"/>
    <mergeCell ref="D214:I214"/>
    <mergeCell ref="E177:I177"/>
    <mergeCell ref="E176:I176"/>
    <mergeCell ref="E262:I262"/>
    <mergeCell ref="E264:I264"/>
    <mergeCell ref="E265:I265"/>
    <mergeCell ref="E276:I276"/>
    <mergeCell ref="E282:I282"/>
    <mergeCell ref="E274:I274"/>
    <mergeCell ref="E360:I360"/>
    <mergeCell ref="E358:I358"/>
    <mergeCell ref="E384:I384"/>
    <mergeCell ref="E363:I363"/>
    <mergeCell ref="E331:I331"/>
    <mergeCell ref="D333:I333"/>
    <mergeCell ref="D339:I339"/>
    <mergeCell ref="D344:I344"/>
    <mergeCell ref="D352:I352"/>
    <mergeCell ref="E335:I335"/>
    <mergeCell ref="D294:I294"/>
    <mergeCell ref="D309:I309"/>
    <mergeCell ref="D296:I296"/>
    <mergeCell ref="E297:I297"/>
    <mergeCell ref="E301:I301"/>
    <mergeCell ref="D321:I321"/>
    <mergeCell ref="E322:I322"/>
    <mergeCell ref="E311:I311"/>
    <mergeCell ref="E313:I313"/>
    <mergeCell ref="E306:I306"/>
    <mergeCell ref="E307:I307"/>
    <mergeCell ref="E323:I323"/>
    <mergeCell ref="E463:I463"/>
    <mergeCell ref="D437:I437"/>
    <mergeCell ref="E370:I370"/>
    <mergeCell ref="D362:I362"/>
    <mergeCell ref="D364:I364"/>
    <mergeCell ref="E368:I368"/>
    <mergeCell ref="E457:I457"/>
    <mergeCell ref="E458:I458"/>
    <mergeCell ref="E354:I354"/>
    <mergeCell ref="E420:I420"/>
    <mergeCell ref="D403:I403"/>
    <mergeCell ref="D393:I393"/>
    <mergeCell ref="E399:I399"/>
    <mergeCell ref="D396:I396"/>
    <mergeCell ref="E382:I382"/>
    <mergeCell ref="E365:I365"/>
    <mergeCell ref="E366:I366"/>
    <mergeCell ref="D417:I417"/>
    <mergeCell ref="D406:I406"/>
    <mergeCell ref="D408:I408"/>
    <mergeCell ref="E404:I404"/>
    <mergeCell ref="E409:I409"/>
    <mergeCell ref="E407:I407"/>
    <mergeCell ref="D397:I397"/>
    <mergeCell ref="D169:I169"/>
    <mergeCell ref="E220:I220"/>
    <mergeCell ref="D314:I314"/>
    <mergeCell ref="C172:K172"/>
    <mergeCell ref="J183:K183"/>
    <mergeCell ref="J182:K182"/>
    <mergeCell ref="J181:K181"/>
    <mergeCell ref="J180:K180"/>
    <mergeCell ref="J234:K234"/>
    <mergeCell ref="J231:K231"/>
    <mergeCell ref="J232:K232"/>
    <mergeCell ref="J200:K200"/>
    <mergeCell ref="J197:K197"/>
    <mergeCell ref="J298:K298"/>
    <mergeCell ref="J273:K273"/>
    <mergeCell ref="J272:K272"/>
    <mergeCell ref="J277:K277"/>
    <mergeCell ref="D253:I253"/>
    <mergeCell ref="E234:I234"/>
    <mergeCell ref="E239:I239"/>
    <mergeCell ref="E257:I257"/>
    <mergeCell ref="E305:I305"/>
    <mergeCell ref="E290:I290"/>
    <mergeCell ref="E293:I293"/>
    <mergeCell ref="J383:K383"/>
    <mergeCell ref="D270:I270"/>
    <mergeCell ref="J266:K266"/>
    <mergeCell ref="E286:I286"/>
    <mergeCell ref="J285:K285"/>
    <mergeCell ref="E460:I460"/>
    <mergeCell ref="E461:I461"/>
    <mergeCell ref="J384:K384"/>
    <mergeCell ref="J362:K362"/>
    <mergeCell ref="J373:K373"/>
    <mergeCell ref="J375:K375"/>
    <mergeCell ref="J376:K376"/>
    <mergeCell ref="J377:K377"/>
    <mergeCell ref="J378:K378"/>
    <mergeCell ref="J369:K369"/>
    <mergeCell ref="E459:I459"/>
    <mergeCell ref="J423:K423"/>
    <mergeCell ref="J390:K390"/>
    <mergeCell ref="J391:K391"/>
    <mergeCell ref="J398:K398"/>
    <mergeCell ref="J399:K399"/>
    <mergeCell ref="J388:K388"/>
    <mergeCell ref="J417:K417"/>
    <mergeCell ref="E436:I436"/>
    <mergeCell ref="J381:K381"/>
    <mergeCell ref="E110:I110"/>
    <mergeCell ref="E114:I114"/>
    <mergeCell ref="E341:I341"/>
    <mergeCell ref="J379:K379"/>
    <mergeCell ref="J380:K380"/>
    <mergeCell ref="D373:I373"/>
    <mergeCell ref="E289:I289"/>
    <mergeCell ref="E273:I273"/>
    <mergeCell ref="E266:I266"/>
    <mergeCell ref="E267:I267"/>
    <mergeCell ref="E285:I285"/>
    <mergeCell ref="E277:I277"/>
    <mergeCell ref="E278:I278"/>
    <mergeCell ref="E279:I279"/>
    <mergeCell ref="E281:I281"/>
    <mergeCell ref="E271:I271"/>
    <mergeCell ref="D284:I284"/>
    <mergeCell ref="J281:K281"/>
    <mergeCell ref="J280:K280"/>
    <mergeCell ref="J284:K284"/>
    <mergeCell ref="D369:I369"/>
    <mergeCell ref="J367:K367"/>
    <mergeCell ref="J366:K366"/>
    <mergeCell ref="J103:K103"/>
    <mergeCell ref="E97:I97"/>
    <mergeCell ref="J104:K104"/>
    <mergeCell ref="E107:I107"/>
    <mergeCell ref="D99:I99"/>
    <mergeCell ref="J102:K102"/>
    <mergeCell ref="D103:I103"/>
    <mergeCell ref="J106:K106"/>
    <mergeCell ref="E105:I105"/>
    <mergeCell ref="E475:I475"/>
    <mergeCell ref="E476:I476"/>
    <mergeCell ref="E477:I477"/>
    <mergeCell ref="E343:I343"/>
    <mergeCell ref="E345:I345"/>
    <mergeCell ref="E356:I356"/>
    <mergeCell ref="E427:I427"/>
    <mergeCell ref="D434:I434"/>
    <mergeCell ref="E405:I405"/>
    <mergeCell ref="C470:K470"/>
    <mergeCell ref="J432:K432"/>
    <mergeCell ref="J431:K431"/>
    <mergeCell ref="J430:K430"/>
    <mergeCell ref="J429:K429"/>
    <mergeCell ref="J428:K428"/>
    <mergeCell ref="J422:K422"/>
    <mergeCell ref="J421:K421"/>
    <mergeCell ref="J420:K420"/>
    <mergeCell ref="E464:I464"/>
    <mergeCell ref="D456:I456"/>
    <mergeCell ref="J419:K419"/>
    <mergeCell ref="J418:K418"/>
    <mergeCell ref="E347:I347"/>
    <mergeCell ref="E355:I355"/>
    <mergeCell ref="J365:K365"/>
    <mergeCell ref="E336:I336"/>
    <mergeCell ref="E337:I337"/>
    <mergeCell ref="E338:I338"/>
    <mergeCell ref="E346:I346"/>
    <mergeCell ref="E367:I367"/>
    <mergeCell ref="E112:I112"/>
    <mergeCell ref="E117:I117"/>
    <mergeCell ref="D353:I353"/>
    <mergeCell ref="J364:K364"/>
    <mergeCell ref="J363:K363"/>
    <mergeCell ref="J361:K361"/>
    <mergeCell ref="J354:K354"/>
    <mergeCell ref="D342:I342"/>
    <mergeCell ref="D359:I359"/>
    <mergeCell ref="E288:I288"/>
    <mergeCell ref="D312:I312"/>
    <mergeCell ref="E310:I310"/>
    <mergeCell ref="E340:I340"/>
    <mergeCell ref="J276:K276"/>
    <mergeCell ref="J275:K275"/>
    <mergeCell ref="D200:I200"/>
    <mergeCell ref="E207:I207"/>
    <mergeCell ref="D204:I204"/>
    <mergeCell ref="E269:I269"/>
    <mergeCell ref="E261:I261"/>
    <mergeCell ref="D260:I260"/>
    <mergeCell ref="D287:I287"/>
    <mergeCell ref="J410:K410"/>
    <mergeCell ref="J402:K402"/>
    <mergeCell ref="J403:K403"/>
    <mergeCell ref="J393:K393"/>
    <mergeCell ref="J395:K395"/>
    <mergeCell ref="J405:K405"/>
    <mergeCell ref="J404:K404"/>
    <mergeCell ref="J385:K385"/>
    <mergeCell ref="J386:K386"/>
    <mergeCell ref="J389:K389"/>
    <mergeCell ref="J401:K401"/>
    <mergeCell ref="J400:K400"/>
    <mergeCell ref="J387:K387"/>
    <mergeCell ref="J396:K396"/>
    <mergeCell ref="J408:K408"/>
    <mergeCell ref="J397:K397"/>
    <mergeCell ref="J406:K406"/>
    <mergeCell ref="J316:K316"/>
    <mergeCell ref="J313:K313"/>
    <mergeCell ref="J320:K320"/>
    <mergeCell ref="C468:K468"/>
    <mergeCell ref="J434:K434"/>
    <mergeCell ref="J427:K427"/>
    <mergeCell ref="J426:K426"/>
    <mergeCell ref="J425:K425"/>
    <mergeCell ref="J424:K424"/>
    <mergeCell ref="J382:K382"/>
    <mergeCell ref="J416:K416"/>
    <mergeCell ref="J414:K414"/>
    <mergeCell ref="J409:K409"/>
    <mergeCell ref="J412:K412"/>
    <mergeCell ref="J407:K407"/>
    <mergeCell ref="E422:I422"/>
    <mergeCell ref="E423:I423"/>
    <mergeCell ref="E424:I424"/>
    <mergeCell ref="E426:I426"/>
    <mergeCell ref="E410:I410"/>
    <mergeCell ref="E425:I425"/>
    <mergeCell ref="E416:I416"/>
    <mergeCell ref="E389:I389"/>
    <mergeCell ref="D466:I466"/>
    <mergeCell ref="E450:I450"/>
    <mergeCell ref="D383:I383"/>
    <mergeCell ref="D386:I386"/>
    <mergeCell ref="J166:K166"/>
    <mergeCell ref="E167:I167"/>
    <mergeCell ref="D166:I166"/>
    <mergeCell ref="J167:K167"/>
    <mergeCell ref="J86:K86"/>
    <mergeCell ref="J88:K88"/>
    <mergeCell ref="E98:I98"/>
    <mergeCell ref="J95:K95"/>
    <mergeCell ref="D102:I102"/>
    <mergeCell ref="J90:K90"/>
    <mergeCell ref="E95:I95"/>
    <mergeCell ref="J109:K109"/>
    <mergeCell ref="E162:I162"/>
    <mergeCell ref="J162:K162"/>
    <mergeCell ref="J107:K107"/>
    <mergeCell ref="E106:I106"/>
    <mergeCell ref="J99:K99"/>
    <mergeCell ref="J98:K98"/>
    <mergeCell ref="E104:I104"/>
    <mergeCell ref="J108:K108"/>
    <mergeCell ref="D109:I109"/>
    <mergeCell ref="J97:K97"/>
    <mergeCell ref="E101:I101"/>
    <mergeCell ref="J101:K101"/>
    <mergeCell ref="E76:I76"/>
    <mergeCell ref="E73:I73"/>
    <mergeCell ref="C47:G47"/>
    <mergeCell ref="C48:G48"/>
    <mergeCell ref="H48:I48"/>
    <mergeCell ref="C49:G49"/>
    <mergeCell ref="J53:K53"/>
    <mergeCell ref="H49:I49"/>
    <mergeCell ref="J56:K56"/>
    <mergeCell ref="J54:K54"/>
    <mergeCell ref="H54:I54"/>
    <mergeCell ref="E74:I74"/>
    <mergeCell ref="J71:K71"/>
    <mergeCell ref="J72:K72"/>
    <mergeCell ref="J73:K73"/>
    <mergeCell ref="J74:K74"/>
    <mergeCell ref="J76:K76"/>
    <mergeCell ref="J68:K68"/>
    <mergeCell ref="J70:K70"/>
    <mergeCell ref="H55:I55"/>
    <mergeCell ref="J69:K69"/>
    <mergeCell ref="H6:K6"/>
    <mergeCell ref="C59:K59"/>
    <mergeCell ref="C60:K60"/>
    <mergeCell ref="J55:K55"/>
    <mergeCell ref="C40:G40"/>
    <mergeCell ref="J40:K40"/>
    <mergeCell ref="C46:G46"/>
    <mergeCell ref="J46:K46"/>
    <mergeCell ref="C51:G51"/>
    <mergeCell ref="H51:I51"/>
    <mergeCell ref="J51:K51"/>
    <mergeCell ref="J39:K39"/>
    <mergeCell ref="C41:G41"/>
    <mergeCell ref="H41:I41"/>
    <mergeCell ref="C43:G43"/>
    <mergeCell ref="H43:I43"/>
    <mergeCell ref="J43:K43"/>
    <mergeCell ref="C44:G44"/>
    <mergeCell ref="J44:K44"/>
    <mergeCell ref="H42:I42"/>
    <mergeCell ref="J42:K42"/>
    <mergeCell ref="C54:G54"/>
    <mergeCell ref="H44:I44"/>
    <mergeCell ref="H39:I39"/>
    <mergeCell ref="J75:K75"/>
    <mergeCell ref="J45:K45"/>
    <mergeCell ref="C45:G45"/>
    <mergeCell ref="H45:I45"/>
    <mergeCell ref="J52:K52"/>
    <mergeCell ref="J50:K50"/>
    <mergeCell ref="C50:G50"/>
    <mergeCell ref="J49:K49"/>
    <mergeCell ref="H46:I46"/>
    <mergeCell ref="E75:I75"/>
    <mergeCell ref="J48:K48"/>
    <mergeCell ref="J47:K47"/>
    <mergeCell ref="H47:I47"/>
    <mergeCell ref="C52:G52"/>
    <mergeCell ref="H52:I52"/>
    <mergeCell ref="C39:G39"/>
    <mergeCell ref="E68:I68"/>
    <mergeCell ref="E69:I69"/>
    <mergeCell ref="E70:I70"/>
    <mergeCell ref="E71:I71"/>
    <mergeCell ref="E72:I72"/>
    <mergeCell ref="H50:I50"/>
    <mergeCell ref="C53:G53"/>
    <mergeCell ref="H53:I53"/>
    <mergeCell ref="H56:I56"/>
    <mergeCell ref="C67:K67"/>
    <mergeCell ref="E88:I88"/>
    <mergeCell ref="E77:I77"/>
    <mergeCell ref="E80:I80"/>
    <mergeCell ref="E78:I78"/>
    <mergeCell ref="J81:K81"/>
    <mergeCell ref="E86:I86"/>
    <mergeCell ref="J79:K79"/>
    <mergeCell ref="J78:K78"/>
    <mergeCell ref="J77:K77"/>
    <mergeCell ref="E84:I84"/>
    <mergeCell ref="E87:I87"/>
    <mergeCell ref="E81:I81"/>
    <mergeCell ref="E82:I82"/>
    <mergeCell ref="E79:I79"/>
    <mergeCell ref="E83:I83"/>
    <mergeCell ref="J87:K87"/>
    <mergeCell ref="J83:K83"/>
    <mergeCell ref="J85:K85"/>
    <mergeCell ref="J84:K84"/>
    <mergeCell ref="E85:I85"/>
    <mergeCell ref="E89:I89"/>
    <mergeCell ref="J89:K89"/>
    <mergeCell ref="E351:I351"/>
    <mergeCell ref="J161:K161"/>
    <mergeCell ref="J151:K151"/>
    <mergeCell ref="J150:K150"/>
    <mergeCell ref="J149:K149"/>
    <mergeCell ref="E142:I142"/>
    <mergeCell ref="E153:I153"/>
    <mergeCell ref="E149:I149"/>
    <mergeCell ref="E145:I145"/>
    <mergeCell ref="J147:K147"/>
    <mergeCell ref="J146:K146"/>
    <mergeCell ref="J145:K145"/>
    <mergeCell ref="J144:K144"/>
    <mergeCell ref="J153:K153"/>
    <mergeCell ref="J157:K157"/>
    <mergeCell ref="D154:I154"/>
    <mergeCell ref="E155:I155"/>
    <mergeCell ref="E156:I156"/>
    <mergeCell ref="J156:K156"/>
    <mergeCell ref="E91:I91"/>
    <mergeCell ref="E90:I90"/>
    <mergeCell ref="J91:K91"/>
    <mergeCell ref="J158:K158"/>
    <mergeCell ref="J154:K154"/>
    <mergeCell ref="J155:K155"/>
    <mergeCell ref="E150:I150"/>
    <mergeCell ref="E151:I151"/>
    <mergeCell ref="E334:I334"/>
    <mergeCell ref="E152:I152"/>
    <mergeCell ref="J152:K152"/>
    <mergeCell ref="E143:I143"/>
    <mergeCell ref="D157:I157"/>
    <mergeCell ref="E225:I225"/>
    <mergeCell ref="D226:I226"/>
    <mergeCell ref="E228:I228"/>
    <mergeCell ref="E229:I229"/>
    <mergeCell ref="E324:I324"/>
    <mergeCell ref="E241:I241"/>
    <mergeCell ref="D242:I242"/>
    <mergeCell ref="E245:I245"/>
    <mergeCell ref="D246:I246"/>
    <mergeCell ref="E252:I252"/>
    <mergeCell ref="E254:I254"/>
    <mergeCell ref="E255:I255"/>
    <mergeCell ref="E317:I317"/>
    <mergeCell ref="E230:I230"/>
    <mergeCell ref="J270:K270"/>
    <mergeCell ref="E308:I308"/>
    <mergeCell ref="E240:I240"/>
    <mergeCell ref="E231:I231"/>
    <mergeCell ref="E232:I232"/>
    <mergeCell ref="C369:C370"/>
    <mergeCell ref="E325:I325"/>
    <mergeCell ref="J299:K299"/>
    <mergeCell ref="J297:K297"/>
    <mergeCell ref="J296:K296"/>
    <mergeCell ref="J295:K295"/>
    <mergeCell ref="J293:K293"/>
    <mergeCell ref="J302:K302"/>
    <mergeCell ref="J303:K303"/>
    <mergeCell ref="J307:K307"/>
    <mergeCell ref="J304:K304"/>
    <mergeCell ref="J301:K301"/>
    <mergeCell ref="J305:K305"/>
    <mergeCell ref="J294:K294"/>
    <mergeCell ref="D302:I302"/>
    <mergeCell ref="J324:K324"/>
    <mergeCell ref="J322:K322"/>
    <mergeCell ref="J321:K321"/>
    <mergeCell ref="J306:K306"/>
    <mergeCell ref="A28:L33"/>
    <mergeCell ref="A34:L34"/>
    <mergeCell ref="A36:L36"/>
    <mergeCell ref="A37:L37"/>
    <mergeCell ref="D134:I134"/>
    <mergeCell ref="J134:K134"/>
    <mergeCell ref="E92:I92"/>
    <mergeCell ref="E93:I93"/>
    <mergeCell ref="E94:I94"/>
    <mergeCell ref="J82:K82"/>
    <mergeCell ref="J41:K41"/>
    <mergeCell ref="C42:G42"/>
    <mergeCell ref="A38:L38"/>
    <mergeCell ref="C58:G58"/>
    <mergeCell ref="H58:I58"/>
    <mergeCell ref="J58:K58"/>
    <mergeCell ref="H57:I57"/>
    <mergeCell ref="J57:K57"/>
    <mergeCell ref="E119:I119"/>
    <mergeCell ref="E120:I120"/>
    <mergeCell ref="E129:I129"/>
    <mergeCell ref="C56:G56"/>
    <mergeCell ref="C55:G55"/>
    <mergeCell ref="C57:G57"/>
    <mergeCell ref="J356:K356"/>
    <mergeCell ref="J346:K346"/>
    <mergeCell ref="J342:K342"/>
    <mergeCell ref="J341:K341"/>
    <mergeCell ref="J340:K340"/>
    <mergeCell ref="J338:K338"/>
    <mergeCell ref="J344:K344"/>
    <mergeCell ref="J326:K326"/>
    <mergeCell ref="J349:K349"/>
    <mergeCell ref="J347:K347"/>
    <mergeCell ref="J345:K345"/>
    <mergeCell ref="J343:K343"/>
    <mergeCell ref="J353:K353"/>
    <mergeCell ref="J352:K352"/>
    <mergeCell ref="J317:K317"/>
    <mergeCell ref="J287:K287"/>
    <mergeCell ref="J282:K282"/>
    <mergeCell ref="J292:K292"/>
    <mergeCell ref="J337:K337"/>
    <mergeCell ref="J335:K335"/>
    <mergeCell ref="J334:K334"/>
    <mergeCell ref="J333:K333"/>
    <mergeCell ref="J336:K336"/>
    <mergeCell ref="J323:K323"/>
    <mergeCell ref="J286:K286"/>
    <mergeCell ref="J283:K283"/>
    <mergeCell ref="J289:K289"/>
    <mergeCell ref="J291:K291"/>
    <mergeCell ref="J310:K310"/>
    <mergeCell ref="J311:K311"/>
    <mergeCell ref="J319:K319"/>
    <mergeCell ref="J312:K312"/>
    <mergeCell ref="J314:K314"/>
    <mergeCell ref="J315:K315"/>
    <mergeCell ref="J185:K185"/>
    <mergeCell ref="J199:K199"/>
    <mergeCell ref="J263:K263"/>
    <mergeCell ref="J255:K255"/>
    <mergeCell ref="J254:K254"/>
    <mergeCell ref="J253:K253"/>
    <mergeCell ref="J252:K252"/>
    <mergeCell ref="D238:I238"/>
    <mergeCell ref="E248:I248"/>
    <mergeCell ref="J236:K236"/>
    <mergeCell ref="J257:K257"/>
    <mergeCell ref="J256:K256"/>
    <mergeCell ref="E258:I258"/>
    <mergeCell ref="E259:I259"/>
    <mergeCell ref="J248:K248"/>
    <mergeCell ref="J247:K247"/>
    <mergeCell ref="J198:K198"/>
    <mergeCell ref="E208:I208"/>
    <mergeCell ref="E209:I209"/>
    <mergeCell ref="J202:K202"/>
    <mergeCell ref="J209:K209"/>
    <mergeCell ref="J208:K208"/>
    <mergeCell ref="J251:K251"/>
    <mergeCell ref="D233:I233"/>
    <mergeCell ref="D414:I414"/>
    <mergeCell ref="E412:I412"/>
    <mergeCell ref="E398:I398"/>
    <mergeCell ref="E400:I400"/>
    <mergeCell ref="E401:I401"/>
    <mergeCell ref="E402:I402"/>
    <mergeCell ref="J260:K260"/>
    <mergeCell ref="J250:K250"/>
    <mergeCell ref="J249:K249"/>
    <mergeCell ref="J339:K339"/>
    <mergeCell ref="E250:I250"/>
    <mergeCell ref="E251:I251"/>
    <mergeCell ref="D329:I329"/>
    <mergeCell ref="E326:I326"/>
    <mergeCell ref="D332:I332"/>
    <mergeCell ref="J332:K332"/>
    <mergeCell ref="J331:K331"/>
    <mergeCell ref="J325:K325"/>
    <mergeCell ref="J328:K328"/>
    <mergeCell ref="J267:K267"/>
    <mergeCell ref="J261:K261"/>
    <mergeCell ref="J264:K264"/>
    <mergeCell ref="J269:K269"/>
    <mergeCell ref="E291:I291"/>
    <mergeCell ref="E453:I453"/>
    <mergeCell ref="E441:I441"/>
    <mergeCell ref="E442:I442"/>
    <mergeCell ref="E432:I432"/>
    <mergeCell ref="E444:I444"/>
    <mergeCell ref="E445:I445"/>
    <mergeCell ref="E446:I446"/>
    <mergeCell ref="E418:I418"/>
    <mergeCell ref="E419:I419"/>
    <mergeCell ref="E439:I439"/>
    <mergeCell ref="E421:I421"/>
    <mergeCell ref="E428:I428"/>
    <mergeCell ref="E429:I429"/>
    <mergeCell ref="E430:I430"/>
    <mergeCell ref="E431:I431"/>
    <mergeCell ref="E448:I448"/>
    <mergeCell ref="J466:K466"/>
    <mergeCell ref="J455:K455"/>
    <mergeCell ref="J452:K452"/>
    <mergeCell ref="J451:K451"/>
    <mergeCell ref="J450:K450"/>
    <mergeCell ref="J446:K446"/>
    <mergeCell ref="J445:K445"/>
    <mergeCell ref="J444:K444"/>
    <mergeCell ref="J448:K448"/>
    <mergeCell ref="J449:K449"/>
    <mergeCell ref="J456:K456"/>
    <mergeCell ref="J463:K463"/>
    <mergeCell ref="J457:K457"/>
    <mergeCell ref="J458:K458"/>
    <mergeCell ref="J454:K454"/>
    <mergeCell ref="J460:K460"/>
    <mergeCell ref="J461:K461"/>
    <mergeCell ref="J464:K464"/>
    <mergeCell ref="J453:K453"/>
    <mergeCell ref="J178:K178"/>
    <mergeCell ref="J177:K177"/>
    <mergeCell ref="E180:I180"/>
    <mergeCell ref="D272:I272"/>
    <mergeCell ref="E193:I193"/>
    <mergeCell ref="E194:I194"/>
    <mergeCell ref="E192:I192"/>
    <mergeCell ref="D181:I181"/>
    <mergeCell ref="E179:I179"/>
    <mergeCell ref="J184:K184"/>
    <mergeCell ref="J188:K188"/>
    <mergeCell ref="J187:K187"/>
    <mergeCell ref="J179:K179"/>
    <mergeCell ref="J207:K207"/>
    <mergeCell ref="J206:K206"/>
    <mergeCell ref="D191:I191"/>
    <mergeCell ref="E196:I196"/>
    <mergeCell ref="E198:I198"/>
    <mergeCell ref="J196:K196"/>
    <mergeCell ref="J214:K214"/>
    <mergeCell ref="J246:K246"/>
    <mergeCell ref="J259:K259"/>
    <mergeCell ref="J258:K258"/>
    <mergeCell ref="J192:K192"/>
    <mergeCell ref="C171:K171"/>
    <mergeCell ref="D175:I175"/>
    <mergeCell ref="J175:K175"/>
    <mergeCell ref="J241:K241"/>
    <mergeCell ref="J245:K245"/>
    <mergeCell ref="J242:K242"/>
    <mergeCell ref="J237:K237"/>
    <mergeCell ref="J238:K238"/>
    <mergeCell ref="J230:K230"/>
    <mergeCell ref="J239:K239"/>
    <mergeCell ref="J191:K191"/>
    <mergeCell ref="J189:K189"/>
    <mergeCell ref="J195:K195"/>
    <mergeCell ref="J212:K212"/>
    <mergeCell ref="J240:K240"/>
    <mergeCell ref="J186:K186"/>
    <mergeCell ref="J190:K190"/>
    <mergeCell ref="E183:I183"/>
    <mergeCell ref="J227:K227"/>
    <mergeCell ref="J218:K218"/>
    <mergeCell ref="J217:K217"/>
    <mergeCell ref="D216:I216"/>
    <mergeCell ref="J213:K213"/>
    <mergeCell ref="J229:K229"/>
    <mergeCell ref="J233:K233"/>
    <mergeCell ref="D221:I221"/>
    <mergeCell ref="D227:I227"/>
    <mergeCell ref="J226:K226"/>
    <mergeCell ref="D223:I223"/>
    <mergeCell ref="E199:I199"/>
    <mergeCell ref="D203:I203"/>
    <mergeCell ref="J210:K210"/>
    <mergeCell ref="E202:I202"/>
    <mergeCell ref="J216:K216"/>
    <mergeCell ref="J215:K215"/>
    <mergeCell ref="J205:K205"/>
    <mergeCell ref="J265:K265"/>
    <mergeCell ref="E268:I268"/>
    <mergeCell ref="J262:K262"/>
    <mergeCell ref="J271:K271"/>
    <mergeCell ref="E378:I378"/>
    <mergeCell ref="E361:I361"/>
    <mergeCell ref="E395:I395"/>
    <mergeCell ref="E390:I390"/>
    <mergeCell ref="E391:I391"/>
    <mergeCell ref="D388:I388"/>
    <mergeCell ref="J358:K358"/>
    <mergeCell ref="J357:K357"/>
    <mergeCell ref="J351:K351"/>
    <mergeCell ref="J329:K329"/>
    <mergeCell ref="E387:I387"/>
    <mergeCell ref="E375:I375"/>
    <mergeCell ref="D376:I376"/>
    <mergeCell ref="J360:K360"/>
    <mergeCell ref="J359:K359"/>
    <mergeCell ref="J355:K355"/>
    <mergeCell ref="E318:I318"/>
    <mergeCell ref="D319:I319"/>
    <mergeCell ref="J268:K268"/>
    <mergeCell ref="E315:I315"/>
    <mergeCell ref="E465:I465"/>
    <mergeCell ref="J465:K465"/>
    <mergeCell ref="J462:K462"/>
    <mergeCell ref="J459:K459"/>
    <mergeCell ref="E327:I327"/>
    <mergeCell ref="J327:K327"/>
    <mergeCell ref="D371:I371"/>
    <mergeCell ref="E372:I372"/>
    <mergeCell ref="J372:K372"/>
    <mergeCell ref="J371:K371"/>
    <mergeCell ref="E348:I348"/>
    <mergeCell ref="J348:K348"/>
    <mergeCell ref="E447:I447"/>
    <mergeCell ref="J447:K447"/>
    <mergeCell ref="E411:I411"/>
    <mergeCell ref="J411:K411"/>
    <mergeCell ref="J370:K370"/>
    <mergeCell ref="J442:K442"/>
    <mergeCell ref="J441:K441"/>
    <mergeCell ref="J436:K436"/>
    <mergeCell ref="E438:I438"/>
    <mergeCell ref="E455:I455"/>
    <mergeCell ref="E443:I443"/>
    <mergeCell ref="E379:I379"/>
    <mergeCell ref="E452:I452"/>
    <mergeCell ref="J440:K440"/>
    <mergeCell ref="J439:K439"/>
    <mergeCell ref="J438:K438"/>
    <mergeCell ref="J437:K437"/>
    <mergeCell ref="E440:I440"/>
    <mergeCell ref="E451:I451"/>
    <mergeCell ref="J274:K274"/>
    <mergeCell ref="J368:K368"/>
    <mergeCell ref="J413:K413"/>
    <mergeCell ref="J278:K278"/>
    <mergeCell ref="J308:K308"/>
    <mergeCell ref="J309:K309"/>
    <mergeCell ref="E392:I392"/>
    <mergeCell ref="J392:K392"/>
    <mergeCell ref="E292:I292"/>
    <mergeCell ref="D377:I377"/>
    <mergeCell ref="D349:I349"/>
    <mergeCell ref="E316:I316"/>
    <mergeCell ref="E449:I449"/>
    <mergeCell ref="E381:I381"/>
    <mergeCell ref="E385:I385"/>
    <mergeCell ref="J279:K279"/>
    <mergeCell ref="J443:K443"/>
    <mergeCell ref="E235:I235"/>
    <mergeCell ref="E237:I237"/>
    <mergeCell ref="J235:K235"/>
    <mergeCell ref="J176:K176"/>
    <mergeCell ref="E173:I173"/>
    <mergeCell ref="E182:I182"/>
    <mergeCell ref="J290:K290"/>
    <mergeCell ref="J288:K288"/>
    <mergeCell ref="J223:K223"/>
    <mergeCell ref="E283:I283"/>
    <mergeCell ref="J228:K228"/>
    <mergeCell ref="E219:I219"/>
    <mergeCell ref="D195:I195"/>
    <mergeCell ref="J193:K193"/>
    <mergeCell ref="E222:I222"/>
    <mergeCell ref="J222:K222"/>
    <mergeCell ref="J221:K221"/>
    <mergeCell ref="J219:K219"/>
    <mergeCell ref="J204:K204"/>
    <mergeCell ref="E218:I218"/>
    <mergeCell ref="J203:K203"/>
    <mergeCell ref="J211:K211"/>
    <mergeCell ref="E249:I249"/>
    <mergeCell ref="J225:K225"/>
    <mergeCell ref="J194:K194"/>
    <mergeCell ref="E217:I217"/>
    <mergeCell ref="E135:I135"/>
    <mergeCell ref="J135:K135"/>
    <mergeCell ref="E158:I158"/>
    <mergeCell ref="J174:K174"/>
    <mergeCell ref="D164:I164"/>
    <mergeCell ref="D144:I144"/>
    <mergeCell ref="E148:I148"/>
    <mergeCell ref="J141:K141"/>
    <mergeCell ref="J143:K143"/>
    <mergeCell ref="J142:K142"/>
    <mergeCell ref="E137:I137"/>
    <mergeCell ref="E139:I139"/>
    <mergeCell ref="E140:I140"/>
    <mergeCell ref="E161:I161"/>
    <mergeCell ref="J164:K164"/>
    <mergeCell ref="J139:K139"/>
    <mergeCell ref="E141:I141"/>
    <mergeCell ref="J148:K148"/>
    <mergeCell ref="E147:I147"/>
    <mergeCell ref="E159:I159"/>
    <mergeCell ref="J168:K168"/>
    <mergeCell ref="D174:I174"/>
    <mergeCell ref="J173:K173"/>
    <mergeCell ref="E168:I168"/>
    <mergeCell ref="E115:I115"/>
    <mergeCell ref="J116:K116"/>
    <mergeCell ref="J110:K110"/>
    <mergeCell ref="J111:K111"/>
    <mergeCell ref="J112:K112"/>
    <mergeCell ref="E122:I122"/>
    <mergeCell ref="E165:I165"/>
    <mergeCell ref="J123:K123"/>
    <mergeCell ref="J129:K129"/>
    <mergeCell ref="D136:I136"/>
    <mergeCell ref="J137:K137"/>
    <mergeCell ref="J136:K136"/>
    <mergeCell ref="E123:I123"/>
    <mergeCell ref="E124:I124"/>
    <mergeCell ref="E160:I160"/>
    <mergeCell ref="E146:I146"/>
    <mergeCell ref="D128:I128"/>
    <mergeCell ref="E131:I131"/>
    <mergeCell ref="J165:K165"/>
    <mergeCell ref="J160:K160"/>
    <mergeCell ref="E163:I163"/>
    <mergeCell ref="J163:K163"/>
    <mergeCell ref="J122:K122"/>
    <mergeCell ref="J128:K128"/>
    <mergeCell ref="J159:K159"/>
    <mergeCell ref="J117:K117"/>
    <mergeCell ref="E116:I116"/>
    <mergeCell ref="D118:I118"/>
    <mergeCell ref="J118:K118"/>
    <mergeCell ref="E127:I127"/>
    <mergeCell ref="J127:K127"/>
    <mergeCell ref="D132:I132"/>
    <mergeCell ref="J133:K133"/>
    <mergeCell ref="J132:K132"/>
    <mergeCell ref="J131:K131"/>
    <mergeCell ref="E133:I133"/>
    <mergeCell ref="E130:I130"/>
    <mergeCell ref="J130:K130"/>
    <mergeCell ref="J121:K121"/>
    <mergeCell ref="J120:K120"/>
    <mergeCell ref="J119:K119"/>
    <mergeCell ref="E126:I126"/>
    <mergeCell ref="J126:K126"/>
    <mergeCell ref="J125:K125"/>
    <mergeCell ref="J124:K124"/>
    <mergeCell ref="E121:I121"/>
    <mergeCell ref="B35:L35"/>
    <mergeCell ref="J92:K92"/>
    <mergeCell ref="J114:K114"/>
    <mergeCell ref="J113:K113"/>
    <mergeCell ref="J105:K105"/>
    <mergeCell ref="E138:I138"/>
    <mergeCell ref="J138:K138"/>
    <mergeCell ref="J140:K140"/>
    <mergeCell ref="D113:I113"/>
    <mergeCell ref="C61:G61"/>
    <mergeCell ref="C64:G64"/>
    <mergeCell ref="C65:G65"/>
    <mergeCell ref="H61:I61"/>
    <mergeCell ref="H64:I64"/>
    <mergeCell ref="H65:I65"/>
    <mergeCell ref="C63:G63"/>
    <mergeCell ref="H63:I63"/>
    <mergeCell ref="E125:I125"/>
    <mergeCell ref="E111:I111"/>
    <mergeCell ref="E108:I108"/>
    <mergeCell ref="E96:I96"/>
    <mergeCell ref="C66:K66"/>
    <mergeCell ref="J80:K80"/>
    <mergeCell ref="J115:K115"/>
  </mergeCells>
  <phoneticPr fontId="28" type="noConversion"/>
  <pageMargins left="0.70866141732283472" right="0.70866141732283472" top="0.74803149606299213" bottom="0.74803149606299213" header="0.31496062992125984" footer="0.31496062992125984"/>
  <pageSetup scale="40" fitToWidth="13" fitToHeight="14" orientation="landscape" r:id="rId1"/>
  <rowBreaks count="14" manualBreakCount="14">
    <brk id="26" min="1" max="13" man="1"/>
    <brk id="58" min="1" max="13" man="1"/>
    <brk id="86" min="1" max="13" man="1"/>
    <brk id="122" min="1" max="13" man="1"/>
    <brk id="163" min="1" max="13" man="1"/>
    <brk id="171" min="1" max="13" man="1"/>
    <brk id="202" min="1" max="13" man="1"/>
    <brk id="243" min="1" max="13" man="1"/>
    <brk id="284" min="1" max="13" man="1"/>
    <brk id="331" min="1" max="13" man="1"/>
    <brk id="375" min="1" max="13" man="1"/>
    <brk id="416" min="1" max="13" man="1"/>
    <brk id="467" min="1" max="13" man="1"/>
    <brk id="47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belma.kojasevic</dc:creator>
  <cp:lastModifiedBy>LONATRADE</cp:lastModifiedBy>
  <cp:lastPrinted>2020-09-23T08:39:31Z</cp:lastPrinted>
  <dcterms:created xsi:type="dcterms:W3CDTF">2019-06-11T06:52:31Z</dcterms:created>
  <dcterms:modified xsi:type="dcterms:W3CDTF">2020-09-23T08:39:34Z</dcterms:modified>
</cp:coreProperties>
</file>