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C:\Users\Kryetari\AppData\Local\Microsoft\Windows\INetCache\Content.Outlook\MF8PIVUA\"/>
    </mc:Choice>
  </mc:AlternateContent>
  <xr:revisionPtr revIDLastSave="0" documentId="13_ncr:1_{0BC67338-3FE7-4542-AB59-A68050F55A45}" xr6:coauthVersionLast="47" xr6:coauthVersionMax="47" xr10:uidLastSave="{00000000-0000-0000-0000-000000000000}"/>
  <bookViews>
    <workbookView xWindow="2805" yWindow="2805" windowWidth="21600" windowHeight="11385" tabRatio="580" xr2:uid="{00000000-000D-0000-FFFF-FFFF00000000}"/>
  </bookViews>
  <sheets>
    <sheet name="Sheet1" sheetId="1" r:id="rId1"/>
  </sheets>
  <definedNames>
    <definedName name="_xlnm.Print_Area" localSheetId="0">Sheet1!$B$1:$AF$524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87" i="1" l="1"/>
  <c r="J143" i="1" l="1"/>
  <c r="J68" i="1"/>
  <c r="H19" i="1" s="1"/>
  <c r="J100" i="1" l="1"/>
  <c r="J95" i="1"/>
  <c r="J93" i="1"/>
  <c r="J91" i="1"/>
  <c r="J132" i="1" l="1"/>
  <c r="J336" i="1"/>
  <c r="J89" i="1"/>
  <c r="J141" i="1" l="1"/>
  <c r="J144" i="1"/>
  <c r="J333" i="1" l="1"/>
  <c r="J72" i="1"/>
  <c r="J133" i="1" l="1"/>
  <c r="J297" i="1"/>
  <c r="J126" i="1" l="1"/>
  <c r="J420" i="1"/>
  <c r="J87" i="1" s="1"/>
  <c r="J419" i="1"/>
  <c r="J86" i="1" s="1"/>
  <c r="J418" i="1"/>
  <c r="J85" i="1" s="1"/>
  <c r="J417" i="1"/>
  <c r="J84" i="1" s="1"/>
  <c r="J416" i="1"/>
  <c r="J83" i="1" s="1"/>
  <c r="J409" i="1" l="1"/>
  <c r="J251" i="1"/>
  <c r="J204" i="1" l="1"/>
  <c r="J104" i="1" s="1"/>
  <c r="J99" i="1"/>
  <c r="J98" i="1"/>
  <c r="J96" i="1"/>
  <c r="J426" i="1" l="1"/>
  <c r="J253" i="1"/>
  <c r="J148" i="1" l="1"/>
  <c r="J149" i="1"/>
  <c r="J134" i="1" l="1"/>
  <c r="J295" i="1" l="1"/>
  <c r="J287" i="1"/>
  <c r="J404" i="1"/>
  <c r="J271" i="1"/>
  <c r="J399" i="1"/>
  <c r="J268" i="1"/>
  <c r="J393" i="1"/>
  <c r="J275" i="1" l="1"/>
  <c r="J105" i="1"/>
  <c r="J262" i="1"/>
  <c r="J302" i="1" l="1"/>
  <c r="J127" i="1" l="1"/>
  <c r="J121" i="1"/>
  <c r="J116" i="1"/>
  <c r="J82" i="1" l="1"/>
  <c r="H33" i="1" l="1"/>
  <c r="J146" i="1"/>
  <c r="J142" i="1"/>
  <c r="J140" i="1"/>
  <c r="J139" i="1"/>
  <c r="J137" i="1"/>
  <c r="J136" i="1"/>
  <c r="J131" i="1"/>
  <c r="J130" i="1"/>
  <c r="J129" i="1"/>
  <c r="J128" i="1"/>
  <c r="J125" i="1"/>
  <c r="J124" i="1"/>
  <c r="J122" i="1"/>
  <c r="J119" i="1"/>
  <c r="J120" i="1"/>
  <c r="J118" i="1"/>
  <c r="J117" i="1"/>
  <c r="J114" i="1"/>
  <c r="J112" i="1"/>
  <c r="J110" i="1"/>
  <c r="J109" i="1"/>
  <c r="J108" i="1"/>
  <c r="J106" i="1"/>
  <c r="J103" i="1"/>
  <c r="J102" i="1"/>
  <c r="J101" i="1"/>
  <c r="J90" i="1"/>
  <c r="J97" i="1" l="1"/>
  <c r="J123" i="1"/>
  <c r="J145" i="1"/>
  <c r="H29" i="1" s="1"/>
  <c r="J113" i="1"/>
  <c r="J111" i="1"/>
  <c r="J92" i="1"/>
  <c r="H41" i="1" l="1"/>
  <c r="J147" i="1"/>
  <c r="H24" i="1" s="1"/>
  <c r="H40" i="1" s="1"/>
  <c r="J115" i="1"/>
  <c r="J88" i="1"/>
  <c r="J107" i="1"/>
  <c r="J138" i="1"/>
  <c r="H25" i="1" s="1"/>
  <c r="H39" i="1" s="1"/>
  <c r="J135" i="1"/>
  <c r="J190" i="1"/>
  <c r="J196" i="1"/>
  <c r="J199" i="1"/>
  <c r="J201" i="1"/>
  <c r="J206" i="1"/>
  <c r="J210" i="1"/>
  <c r="J212" i="1"/>
  <c r="J219" i="1"/>
  <c r="H22" i="1" l="1"/>
  <c r="H23" i="1"/>
  <c r="H38" i="1" s="1"/>
  <c r="J150" i="1"/>
  <c r="J215" i="1"/>
  <c r="J21" i="1" l="1"/>
  <c r="H37" i="1"/>
  <c r="H20" i="1"/>
  <c r="J70" i="1"/>
  <c r="J63" i="1"/>
  <c r="H18" i="1" s="1"/>
  <c r="J55" i="1"/>
  <c r="H17" i="1" s="1"/>
  <c r="J52" i="1"/>
  <c r="H16" i="1" s="1"/>
  <c r="J47" i="1"/>
  <c r="J447" i="1"/>
  <c r="J445" i="1"/>
  <c r="J442" i="1"/>
  <c r="J436" i="1"/>
  <c r="J424" i="1"/>
  <c r="J421" i="1"/>
  <c r="J415" i="1"/>
  <c r="J402" i="1"/>
  <c r="J411" i="1" s="1"/>
  <c r="J387" i="1"/>
  <c r="J385" i="1"/>
  <c r="J380" i="1"/>
  <c r="J378" i="1"/>
  <c r="J375" i="1"/>
  <c r="J369" i="1"/>
  <c r="J360" i="1"/>
  <c r="J358" i="1"/>
  <c r="J355" i="1"/>
  <c r="J349" i="1"/>
  <c r="J334" i="1"/>
  <c r="J329" i="1"/>
  <c r="J327" i="1"/>
  <c r="J324" i="1"/>
  <c r="J318" i="1"/>
  <c r="J78" i="1" l="1"/>
  <c r="H15" i="1"/>
  <c r="J27" i="1"/>
  <c r="J26" i="1" s="1"/>
  <c r="H32" i="1" s="1"/>
  <c r="J31" i="1" s="1"/>
  <c r="J30" i="1" s="1"/>
  <c r="J389" i="1"/>
  <c r="J452" i="1"/>
  <c r="J432" i="1"/>
  <c r="J365" i="1"/>
  <c r="J345" i="1"/>
  <c r="J311" i="1"/>
  <c r="J309" i="1"/>
  <c r="J299" i="1"/>
  <c r="J285" i="1"/>
  <c r="J248" i="1"/>
  <c r="J242" i="1"/>
  <c r="J236" i="1"/>
  <c r="J231" i="1"/>
  <c r="J229" i="1"/>
  <c r="J225" i="1"/>
  <c r="I35" i="1" l="1"/>
  <c r="J14" i="1"/>
  <c r="J314" i="1"/>
  <c r="J257" i="1"/>
  <c r="J238" i="1"/>
</calcChain>
</file>

<file path=xl/sharedStrings.xml><?xml version="1.0" encoding="utf-8"?>
<sst xmlns="http://schemas.openxmlformats.org/spreadsheetml/2006/main" count="482" uniqueCount="313">
  <si>
    <t>Opštinski prirez</t>
  </si>
  <si>
    <t>Član 5</t>
  </si>
  <si>
    <t>OS</t>
  </si>
  <si>
    <t>Rezerva</t>
  </si>
  <si>
    <t>Fadil Kajoshaj</t>
  </si>
  <si>
    <t xml:space="preserve">          Budžet opštine  Tuzi  za 2022. godinu dat je u sljedećoj tabeli:</t>
  </si>
  <si>
    <t>Neni 1</t>
  </si>
  <si>
    <t>Në bazë të nenit 28 dhe 29 të Ligjit mbi finansimin e vetëqeverisjes lokale ("Fleta zyrtare e Malit të Zi", nr. 03/19 ) dhe nenit  53 paragrafit 1 pikës 7 të Statutit të komunës së Tuzit ("Fleta zyrtare e Malit të Zi - dispozitat komunale", nr. 24/19),  Kuvendi i komunës së Tuzit, në seancën e mbajtur më    .   .2021, ka sjellë</t>
  </si>
  <si>
    <t>VENDIMIN MBI BUXHETIN E KOMUNËS SË TUZIT 
  PËR VITIN 2022</t>
  </si>
  <si>
    <t xml:space="preserve">PJESA E PËRGJITHËSHME </t>
  </si>
  <si>
    <t>Buxheti i komunës së Tuzit për vitin 2022 është dhënë në tabelën më poshtë :</t>
  </si>
  <si>
    <t>Buxheti i komunës së Tuzit</t>
  </si>
  <si>
    <t>Vlera në EUR</t>
  </si>
  <si>
    <t>Totali në EUR</t>
  </si>
  <si>
    <t>Burimet e të ardhurave</t>
  </si>
  <si>
    <t>Tatimi</t>
  </si>
  <si>
    <t>Taksa</t>
  </si>
  <si>
    <t>Kompensimet</t>
  </si>
  <si>
    <t>Të ardhurat e tjera</t>
  </si>
  <si>
    <t>Donacionet</t>
  </si>
  <si>
    <t>Shpenzimet</t>
  </si>
  <si>
    <t>Shpenzimet rrjedhëse</t>
  </si>
  <si>
    <t>Transferta institucioneve, individëve, sektorit joqeveritar dhe publik dhe transferta të tjera</t>
  </si>
  <si>
    <t>Rezervat</t>
  </si>
  <si>
    <t>Shpenzimet kapitale</t>
  </si>
  <si>
    <t>Suficiti/deficit i parave të gatshme</t>
  </si>
  <si>
    <t>Suficiti primar</t>
  </si>
  <si>
    <t>Pagesa e borxhit</t>
  </si>
  <si>
    <t>Pagesa e detyrimeve</t>
  </si>
  <si>
    <t>Mjetet munguese</t>
  </si>
  <si>
    <t>Financimi</t>
  </si>
  <si>
    <t>Rritja/zbogëlimi I depozitit</t>
  </si>
  <si>
    <t>Transferet e buxhetit shtetror</t>
  </si>
  <si>
    <r>
      <rPr>
        <b/>
        <sz val="20"/>
        <rFont val="Arial"/>
        <family val="2"/>
      </rPr>
      <t xml:space="preserve">Neni 2   </t>
    </r>
    <r>
      <rPr>
        <sz val="20"/>
        <rFont val="Arial"/>
        <family val="2"/>
      </rPr>
      <t xml:space="preserve">                                                                                                              </t>
    </r>
  </si>
  <si>
    <t xml:space="preserve">dhe shperndahen në: </t>
  </si>
  <si>
    <t xml:space="preserve">Shpenzimet rrjedhëse </t>
  </si>
  <si>
    <t>Transferta institucioneve, individeve, sek. pub</t>
  </si>
  <si>
    <t>Pagesa e obligimeve nga periudha paraprake</t>
  </si>
  <si>
    <t xml:space="preserve">Neni 3  </t>
  </si>
  <si>
    <t>Mjetet e komunës së Tuzit për vitin 2022 paraqiten në dhe shperndahen sipas buxhetit në të ardhurat sipas klasifikimit ekonomik (sipas burimeve) dhe shpenzimet sipas qëllimeve, sipas klasifikimit ekonomik në shumat më poshtë:</t>
  </si>
  <si>
    <t>Klas ekonom</t>
  </si>
  <si>
    <t>PËRSHKRIMI</t>
  </si>
  <si>
    <t>PLANI 2022</t>
  </si>
  <si>
    <t>TË ARDHURAT</t>
  </si>
  <si>
    <t>TË ARDHURAT RRJEDHËSE</t>
  </si>
  <si>
    <t>TATIMET</t>
  </si>
  <si>
    <t>Tatimi në të ardhurat e persovnave fizik</t>
  </si>
  <si>
    <t>Tatimi në patundëshmeri</t>
  </si>
  <si>
    <t xml:space="preserve">Tatimi në fitimin e patundshmerive </t>
  </si>
  <si>
    <t>Mbitatimi në tatim të të ardhurave të peresonave fizik</t>
  </si>
  <si>
    <t>TAKSAT</t>
  </si>
  <si>
    <t>Taksa lokale administrative</t>
  </si>
  <si>
    <t>Taksa lokale komunale</t>
  </si>
  <si>
    <t>KOMPENSIMET</t>
  </si>
  <si>
    <t>Komp. për shfrytëzimin e të mirave me int. të përgj.</t>
  </si>
  <si>
    <t>Komp. për pajisjet komunale të truallit ndërtimor</t>
  </si>
  <si>
    <t>Komp. për shfrytëzimin e të mirave natyrore</t>
  </si>
  <si>
    <t>Kompensimi për pajisjet komunale të truallit ndërtimor për objektet e paligjshme</t>
  </si>
  <si>
    <t xml:space="preserve">Kompensimi vjetor për regjistrimin e automjeteve motorike rrugore </t>
  </si>
  <si>
    <t xml:space="preserve">Kompensimet e tjera për rrugët </t>
  </si>
  <si>
    <t>Kompensime të tjera-kompensime komunale</t>
  </si>
  <si>
    <t>TË ARDHURAT E TJERA</t>
  </si>
  <si>
    <t>Të ardhurat të cilat i organizojnë organet me kreyerjen e veprimtaris së tyre</t>
  </si>
  <si>
    <t xml:space="preserve">Interesi për shkak të voneses së pagesës të taksës lokale </t>
  </si>
  <si>
    <t xml:space="preserve">Gjob. e shqiptuara në proc. e kundervajtjes dhe të tjera për shkak të mospagesës së të ardhurave lok. </t>
  </si>
  <si>
    <t xml:space="preserve">Të ardhurat e tjera </t>
  </si>
  <si>
    <t>TË ARDHURAT PREJ SHITJES SË PRONËS</t>
  </si>
  <si>
    <t>Shitja e patundshmerive të fav të buxh të komunës</t>
  </si>
  <si>
    <t>MJETET E BARTURA NGA VITI PARAPRAK</t>
  </si>
  <si>
    <t>Mjetet e bartura nga viti paraprak</t>
  </si>
  <si>
    <t xml:space="preserve">DONACIONE DHE TRANSFERTA </t>
  </si>
  <si>
    <t>Donacione rrjedhëse në favor të buxhetit të komunës</t>
  </si>
  <si>
    <t>Donacione kapitale në favor të buxhetit të komunës</t>
  </si>
  <si>
    <t>Donacionet BE</t>
  </si>
  <si>
    <t>Fongi egalizues</t>
  </si>
  <si>
    <t>Transferta nga buxheti i Malit të Zi</t>
  </si>
  <si>
    <t>TË ARDHURAT TOTALE</t>
  </si>
  <si>
    <t xml:space="preserve">PËRSHKRIMI </t>
  </si>
  <si>
    <t>SHPENZIMET</t>
  </si>
  <si>
    <t>Të ardhurat bruto dhe kontributet në pergj. të pundh.</t>
  </si>
  <si>
    <t xml:space="preserve">Të ardhurat neto </t>
  </si>
  <si>
    <t>Taksa në të ardhurat e të punësuarve</t>
  </si>
  <si>
    <t>Kontributet në pergjegjësi të punësuarit</t>
  </si>
  <si>
    <t>Kontributet në përgjëgjësi të punëdhënësit</t>
  </si>
  <si>
    <t>Të  ardhurat e tjera individuale</t>
  </si>
  <si>
    <t>Kompensimi për dimër</t>
  </si>
  <si>
    <t>Kompensimi për këshilltarët e kuvendit</t>
  </si>
  <si>
    <t xml:space="preserve">Komepensime të tjera </t>
  </si>
  <si>
    <t>Shpenzimet për materjal</t>
  </si>
  <si>
    <t>Kompensimet për materjal</t>
  </si>
  <si>
    <t>Materjal për qëllime të veçanta</t>
  </si>
  <si>
    <t>Shpenzimet për energji</t>
  </si>
  <si>
    <t>Shpënzimet për derivate</t>
  </si>
  <si>
    <t>Shpërsimet për shërbime</t>
  </si>
  <si>
    <t>Udhëtime zyrtare</t>
  </si>
  <si>
    <t>Reprezentacionim, shtypi dhe shpenzimet e bufesë</t>
  </si>
  <si>
    <t>Shërbimet bankare/provizionet</t>
  </si>
  <si>
    <t>Shërbimet e komunikacionit</t>
  </si>
  <si>
    <t>Shërbimet e avokaturës, noterëve, juridike etj.</t>
  </si>
  <si>
    <t>Shërbimet konsultuese, projekte dhe studime</t>
  </si>
  <si>
    <t>Shërbime të ngritjes profesionale</t>
  </si>
  <si>
    <t>Shërbime të tjera</t>
  </si>
  <si>
    <t>Shërbime të tjera-tv. sherbim në gjuhën shqipe</t>
  </si>
  <si>
    <t xml:space="preserve">Mirëmbajtja rrjedhëse </t>
  </si>
  <si>
    <t>Mirëmbajtja e objekteve rrjedhëse-ndërtesa e kom.</t>
  </si>
  <si>
    <t>Mirëmbajtja e pajisjeve rrjedhëse-automjeteve</t>
  </si>
  <si>
    <t>Mirëmbajtja e pajisjeve rrjedhëse-aparatit të fotokop.</t>
  </si>
  <si>
    <t>Qiraja</t>
  </si>
  <si>
    <t>Qiramarrja e objekteve</t>
  </si>
  <si>
    <t>Subvencione</t>
  </si>
  <si>
    <t>Subvencione për përkrahjen e prodhuesëve bujq.</t>
  </si>
  <si>
    <t>Shpenzime të tjera</t>
  </si>
  <si>
    <t>Shpenzimet sipas pagesës së kontratës për punës</t>
  </si>
  <si>
    <t xml:space="preserve">Shpenzimet në bazë të shpenzimeve gjyqësore  </t>
  </si>
  <si>
    <t>Zhvillimi dhe mirëmbajtja e softverit</t>
  </si>
  <si>
    <t>Sigurimi</t>
  </si>
  <si>
    <t>Kontributi për anëtarësimin në org. vend dhe ndër.</t>
  </si>
  <si>
    <t>Kompensime komunale dhe çesme publike</t>
  </si>
  <si>
    <t>Tjera</t>
  </si>
  <si>
    <t>Transferta institucioneve, individëve, sek joqev. dhe pub.</t>
  </si>
  <si>
    <t>Trasferta institucioneve të kulturës dhe sportit</t>
  </si>
  <si>
    <t>Transferta të tjera institucioneve të sporti KF Deëiq</t>
  </si>
  <si>
    <t>Transferta të tjera institucioneve të sportit KB Deçiq</t>
  </si>
  <si>
    <t>Transferta organizatavre joqeveritare</t>
  </si>
  <si>
    <t>Transferta të tjera organizatave joqeveritare</t>
  </si>
  <si>
    <t xml:space="preserve">Transferta partive politike, shoqatave </t>
  </si>
  <si>
    <t xml:space="preserve">Transferta për ndihma të njëhereshme sociale </t>
  </si>
  <si>
    <t>Transferta individëve</t>
  </si>
  <si>
    <t xml:space="preserve">Transferta të tjera individëve </t>
  </si>
  <si>
    <t>Transferta - Agrobuxheti</t>
  </si>
  <si>
    <t>Transfersta institucioneve</t>
  </si>
  <si>
    <t>Transferta të tjera</t>
  </si>
  <si>
    <t xml:space="preserve">Transferta buxhetit shtetëror-Fondi revolving </t>
  </si>
  <si>
    <t>Transferta shoqërive afariste dhe institucioneve publ</t>
  </si>
  <si>
    <t xml:space="preserve">Shpenzimet kapitale </t>
  </si>
  <si>
    <t>Shpenzimet për infstastrukturën lokale</t>
  </si>
  <si>
    <t>Shpenzime për objektet ndërtimore</t>
  </si>
  <si>
    <t xml:space="preserve">Shpenzimet për rregullimin e trualit </t>
  </si>
  <si>
    <t xml:space="preserve">Shpenzimet për pajisje </t>
  </si>
  <si>
    <t>Mirëmbajtja investuese</t>
  </si>
  <si>
    <t xml:space="preserve">Transfertat për projekt </t>
  </si>
  <si>
    <t>Pagesa e detyrimeve nga periudha paraprake</t>
  </si>
  <si>
    <t>Pafesa e detyrimeve nga periudha paraprake</t>
  </si>
  <si>
    <t>Mjetet e rezervës</t>
  </si>
  <si>
    <t>Rezerva buxhetore rrjedhëse</t>
  </si>
  <si>
    <t>Rezerva buxhetore e përhershme</t>
  </si>
  <si>
    <t>SHPENZIMET TOTALE</t>
  </si>
  <si>
    <t>PERSHKRIMI</t>
  </si>
  <si>
    <t xml:space="preserve">SHERBIMIT TË KRYETARIT TË KOMUNËS
</t>
  </si>
  <si>
    <t>Neto të ardhurat</t>
  </si>
  <si>
    <t>Kontributet në pergjegjësi të të punësuarit</t>
  </si>
  <si>
    <t>Kontributet në pergjegjësi të punëdhënësit</t>
  </si>
  <si>
    <t>Mbitatimi komunal</t>
  </si>
  <si>
    <t>Të ardhura të tjera personale</t>
  </si>
  <si>
    <t>Kompensimi për transport</t>
  </si>
  <si>
    <t>Kompensime të tjera</t>
  </si>
  <si>
    <t>Shpenzimet për derivatet e naftës</t>
  </si>
  <si>
    <t>Shpenzimet për shërbime</t>
  </si>
  <si>
    <t>Sherbimet e avancimit profesional</t>
  </si>
  <si>
    <t>Sherbime të tjera</t>
  </si>
  <si>
    <t>Mirëmbatja rrjedhëse e objekteve-ndërtesa e komun</t>
  </si>
  <si>
    <t>Mirëmbajtja rrjedhëse e pasjisjeve-automjeteve</t>
  </si>
  <si>
    <t>Mirëmbajtja rrjedhëse e pasjisjeve-fotokop aparat</t>
  </si>
  <si>
    <t>Shpenzimet në bazë të marrëveshjes për punë</t>
  </si>
  <si>
    <t>SHËRBIMI I KRYETARIT</t>
  </si>
  <si>
    <t>Të ardhurat bruto dhe kontributet në pergjgj. të punëdh.</t>
  </si>
  <si>
    <t>Taksat në të ardhurat e të punësuarve</t>
  </si>
  <si>
    <t>Të ardhurat të tjera personale</t>
  </si>
  <si>
    <t>Kompensimi këshilltarëve të kuvendit</t>
  </si>
  <si>
    <t>Shpenzime për materjal</t>
  </si>
  <si>
    <t>Shpensimet për shërbime</t>
  </si>
  <si>
    <t>Udhëtimet zyrtare</t>
  </si>
  <si>
    <t>Reprezentacioni, shtypi dhe shpenzimet e bufesë</t>
  </si>
  <si>
    <t>Reprezentacioni, shtypi dhe shpenzime e bufesë</t>
  </si>
  <si>
    <t>Shëribimet e avancimit profesional</t>
  </si>
  <si>
    <t>Transferta institucioneve, individeve, sek. joqev dhe pub.</t>
  </si>
  <si>
    <t>Transferta të tjera individëve</t>
  </si>
  <si>
    <t>SHERBIMI I KRYADMINISTRATORIT</t>
  </si>
  <si>
    <t>Të ardhurat bruto dhe kontribuetet në përgjegj. të punëdh.</t>
  </si>
  <si>
    <t>Të ardhurat  tjera personale</t>
  </si>
  <si>
    <t>Kompensimet tjera</t>
  </si>
  <si>
    <t>Taksa në të aradhurat e të punësuarve</t>
  </si>
  <si>
    <t>Kontribuetet në pergjegjësi të të punësuarit</t>
  </si>
  <si>
    <t xml:space="preserve">Kontribuetet në pergjegjësi të punëdhënësit </t>
  </si>
  <si>
    <t>SEKRETARIATI PËR FINANCA</t>
  </si>
  <si>
    <t>Të ardhurat tjera personale</t>
  </si>
  <si>
    <t>Materjali administrativ</t>
  </si>
  <si>
    <t>Shpnezimet për derivatet e naftës</t>
  </si>
  <si>
    <t>Shërbimet e komunikimit</t>
  </si>
  <si>
    <t>Sherbimet bankare/provizionet</t>
  </si>
  <si>
    <t>Sherbimet e avokaturës, noterëve, juridike etj.</t>
  </si>
  <si>
    <t>Sherbimet konsultative, projektet dhe studimet</t>
  </si>
  <si>
    <t>Sherbimet e avacimit profesional</t>
  </si>
  <si>
    <t>Sherbime të tjera-informimi në gjuhën shqipe</t>
  </si>
  <si>
    <t>Shpenzime në bazë të kontratave të punës</t>
  </si>
  <si>
    <t>Shpenzime në bazë të shpenzimeve gjyqsore</t>
  </si>
  <si>
    <t>Kontributet për anëtarësim në org vend dhe ndërk.</t>
  </si>
  <si>
    <t>Kompenzimet komunale dhe çesmat publike</t>
  </si>
  <si>
    <t>Të tjera</t>
  </si>
  <si>
    <t>Transferta institucioneve, individeve, sek joqev. dhe pub</t>
  </si>
  <si>
    <t>Tranferta partive politike</t>
  </si>
  <si>
    <t>Transferta institucioneve</t>
  </si>
  <si>
    <t>Trasferta buxhetit shtetror-Revolving fond</t>
  </si>
  <si>
    <t>Trasferta shoqërive afariste dhe institucioneve pub.</t>
  </si>
  <si>
    <t>Shpenzimet për infrastrukturën lokale</t>
  </si>
  <si>
    <t>Shpenzimet për objektet ndërtimore</t>
  </si>
  <si>
    <t>Shpenzimet për rregullimin e truallit</t>
  </si>
  <si>
    <t>Shpenzimet për pajisje</t>
  </si>
  <si>
    <t>Miëbajtja investuese</t>
  </si>
  <si>
    <t>Shpenzime të tjera kapitale (shpen. për fin. e projek.</t>
  </si>
  <si>
    <t>SEKRETARIATI PËR VETËQEVERISJE LOKALE</t>
  </si>
  <si>
    <t>Të ardhurat bruto dhe kontrib. në pergj të pun.</t>
  </si>
  <si>
    <t>Të ardhurat neto</t>
  </si>
  <si>
    <t>Kontribuetet në përgjegjësi të të punësuarit</t>
  </si>
  <si>
    <t>Kontribuetet në pergjegjësi të punëdhënësit</t>
  </si>
  <si>
    <t>Të ardhurat personale</t>
  </si>
  <si>
    <t>Komepnsimi për transport</t>
  </si>
  <si>
    <t>Kompensimet të tjera</t>
  </si>
  <si>
    <t>Sherbimet tjera</t>
  </si>
  <si>
    <t>Shpenzimet tjera</t>
  </si>
  <si>
    <t>Shpenzimet në bazë të pagesës së kontr. për punë</t>
  </si>
  <si>
    <t>Transfertat të tjera institucioneve të sportit- KF Deçiq</t>
  </si>
  <si>
    <t>Transfertat institucioneve, individeve, sektorti joqeveritar dhe publik</t>
  </si>
  <si>
    <t>Transferta institucioneve të sportit</t>
  </si>
  <si>
    <t>Transfertat të tjera institucineve të sport- KB Deçiq</t>
  </si>
  <si>
    <t>Transferta organizatave joqeveritare</t>
  </si>
  <si>
    <t xml:space="preserve">Transferta të tjera organizatave joqeveritare </t>
  </si>
  <si>
    <t>Transferta të njëhershme për ndihma sociale</t>
  </si>
  <si>
    <t>Transferta të tjera individeve</t>
  </si>
  <si>
    <t xml:space="preserve">Transferta institucioneve </t>
  </si>
  <si>
    <t>SEKRETARIATI PËR URBANIZËS</t>
  </si>
  <si>
    <t>Neni 19</t>
  </si>
  <si>
    <t xml:space="preserve">Numër: </t>
  </si>
  <si>
    <t>KRYETARI</t>
  </si>
  <si>
    <t xml:space="preserve">SHPENZIMET TOTALE
</t>
  </si>
  <si>
    <t>SEKRETARIATI PËR PRONË</t>
  </si>
  <si>
    <t xml:space="preserve">SEKRETARIATI PËR ZHVILLIM EKONOMIK
</t>
  </si>
  <si>
    <t>Subvencionet</t>
  </si>
  <si>
    <t>SEKRETARIATI PËR BUJQËSI DHE ZHVILLIM RURAL</t>
  </si>
  <si>
    <t>Të ardhurat bruto dhe kontributi në pergjg të punëdh.</t>
  </si>
  <si>
    <t xml:space="preserve">Kontributet në pergjegjësi të të punësuarit </t>
  </si>
  <si>
    <t xml:space="preserve">Kontributet në përgjegjësi të punëdhënësit </t>
  </si>
  <si>
    <t xml:space="preserve">Udhëtimet zyrtare </t>
  </si>
  <si>
    <t>Sherbimet per avacimin profesional</t>
  </si>
  <si>
    <t xml:space="preserve">Kontribuetet në pergjegjësi të të punësuarit </t>
  </si>
  <si>
    <t xml:space="preserve">Komepnsimet tjera </t>
  </si>
  <si>
    <t xml:space="preserve">Sherbimet për avancimin profesional </t>
  </si>
  <si>
    <t xml:space="preserve">Taksa në të ardhurat e të punësuarve </t>
  </si>
  <si>
    <t>Taksa në të ardhurat e të punësurve</t>
  </si>
  <si>
    <t>Të ardhurat dhe kontributet bruto në pergjegj të punëdh.</t>
  </si>
  <si>
    <t>Subvencionet për perkrahjen e prodhuesve bujqësor</t>
  </si>
  <si>
    <t>Trasfertat institucvioneve, individeve dhe sektorit joq.dhe publik</t>
  </si>
  <si>
    <t>Të ardhurat bruto dhe kontribuetet në pergjegj të punëdh.</t>
  </si>
  <si>
    <t>Taksa në të arëdhurat e punësuarve</t>
  </si>
  <si>
    <t>Kompensimet për transport</t>
  </si>
  <si>
    <t>Komepnsimet tjera</t>
  </si>
  <si>
    <t xml:space="preserve">Shpenzimet për sherbime
</t>
  </si>
  <si>
    <t>Shpenzimet për avancimin profesional</t>
  </si>
  <si>
    <t>Shepnzimet për shërbime</t>
  </si>
  <si>
    <t>Transfertat institucioneve, individëve dhe sektorit joqeveritar</t>
  </si>
  <si>
    <t>Taksat në të arëdhurat e punësuarve</t>
  </si>
  <si>
    <t xml:space="preserve">Kompensimet tjera </t>
  </si>
  <si>
    <t>Sherbimet e avokaturës, noterëve dhe juridike</t>
  </si>
  <si>
    <t>Sherbimet për avancimin profesional</t>
  </si>
  <si>
    <t>Sherbimet të tjera</t>
  </si>
  <si>
    <t xml:space="preserve">SHERBIMI I POLICISË DHE INCPEKCIONIT KOMUNAL
</t>
  </si>
  <si>
    <t xml:space="preserve">Taksat në të ardhurat e punësuarve </t>
  </si>
  <si>
    <t xml:space="preserve">Mbitatimi komunal </t>
  </si>
  <si>
    <t>Të ardhurat bruto dhe kontrib në pegjegj të punëdh.</t>
  </si>
  <si>
    <t>Të ardhurat bruto dhe kontributet në pergjegj. të punëdh.</t>
  </si>
  <si>
    <t>Sherbimet për avancimin provesional</t>
  </si>
  <si>
    <t>Vendimi mbi Buxhetin e Komunës së Tuzit për vitin 2022 hynë në fuqi me ditën e publikimit në "Fletën zyrtare të Malit të Zi - dispozitat komunale", e do të zbatohet prej më 01.01.2022.</t>
  </si>
  <si>
    <t>Për realizimin e buxhetit është përgjegjës kryetari i komunës.</t>
  </si>
  <si>
    <t>Neni 4</t>
  </si>
  <si>
    <t>Për përdorimin  sipas destinimeve të mjeteve të cilat sistemohen me Buxhet është përgjegjës sekretari i Sekretariatit për financa.</t>
  </si>
  <si>
    <t>Neni 5</t>
  </si>
  <si>
    <t>Mbikqyrjen e realizimit të buxhetit dhe përdorimin e dedikuar të mjeteve të cilat sistemohen me Buxhet për qëllime të veçanta e bën Kuvendi i komunës në mënyrë të përcaktuar me Statutin e komunës.</t>
  </si>
  <si>
    <t>Neni 6</t>
  </si>
  <si>
    <t xml:space="preserve">Njësitë konsumuese janë të obliguara që ti sjellin Sekretariatit për financa  planin tremujor të shpenzimeve buxhetore të parapara dhe jo më vonë se 10 ditë nga data e miratimit të buxhetit.  </t>
  </si>
  <si>
    <t>Njësitë konsumuese mund të krijojnë obligime vetëm deri në nivelin e mjeteve të lejuara me pëlqimin paraprak të kryetarit të Komunës</t>
  </si>
  <si>
    <t>Me propozimin e zyrtarit kryesor për financa - Sekretarit për financa, kryetari i Komunës miraton dinamikën e shpenzimit të mjeteve buxhetore. Zyrtari kryesor financiar i fondeve të përcaktuara me Vendimin e Buxhetit Komunal miraton njësitë shpenzuese duke lëshuar alokime / alokime periodike (kuotat mujore ose tremujore) në bazë të propozimeve të dorëzuara nga njësitë konsumuese, në pajtim me Planin e Konsumit Dinamik të miratuar.</t>
  </si>
  <si>
    <t>Obligimet ndaj njësive konsumuese gjatë vitit do të kryhen  relativisht me të ardhurat e realizuara, gjegjësisht me planin tremujor të shpenzimeve buxhetore të parapara. 
Alokimet buxhetore nënshkruhen nga zyrtari kryesor për financa dhe regjistrohen në Thesarin e Thesarit të Përgjithshëm për çdo njësi konsumuese veçanërisht.</t>
  </si>
  <si>
    <t>Neni 7</t>
  </si>
  <si>
    <t xml:space="preserve">Nëse të punësuarit nga njëra njësi konsumuese kalojnë në tjetrën, njëkosishtë bëhet edhe transferimi i mjetëve për të ardhurat bruto, të ardhurat tjera si dhe pjesa e shpënzimeve për material dhe shërbime pa bërë ndryshim në mjetet totale të planifikuara për shpënzimet e përmendura
</t>
  </si>
  <si>
    <t>Neni 8</t>
  </si>
  <si>
    <t>Në procedurën e realizimit të Buxhetit, shfrytëzuesit e mjeteve i kanë autorizimet dhe obligimet e përcaktuara me këtë buxhet dhe me aktet tjera normative, me pëlqimin paraprak të kryetarit të Komunës.</t>
  </si>
  <si>
    <t>Neni 9</t>
  </si>
  <si>
    <t xml:space="preserve">Kryetari i Komunës mund të bëjë ridrejtimin e mjeteve të njësive konsumuese, sipas destinimeve të veçanta, më së shumti deri në 10% të mjeteve të përcaktuara për njësinë konsumuese, në bazë të kërkesës së arsyetuar të njësisë konsumuese. </t>
  </si>
  <si>
    <t>Neni 10</t>
  </si>
  <si>
    <t xml:space="preserve">Mjetet  e pashpenzuara të buxhetit kapital, kryetari i Komunës në propozim të sekretarit të Sekretariatit për financa mund t'i ridrejtojnë në investime tjera kapitale. </t>
  </si>
  <si>
    <t>Neni 11</t>
  </si>
  <si>
    <t>Donacionet e dedikuara do të realizohen në lartësi të arritjes së tyre.</t>
  </si>
  <si>
    <t>Neni 12</t>
  </si>
  <si>
    <t>Pagesa e mjeteve për transferatat institucioneve, gjegjsisht transferta të tjera institucioneve do të miratohen permes konkludimit kuartal të kryetarit të Komunës, në bazë të  kërkeses së arsyetuar të institucionit dhe raportit të dorëzuar mbi realizimin e mjeteve në peridhen praprake, në të cilat është dhënë mendimi pozitiv dhe pelqimi i organit kompetent dhe kyterarit të Komunës.</t>
  </si>
  <si>
    <t>Neni 13</t>
  </si>
  <si>
    <t>Mjetet për funkcionin publik do të drejtohen deri në nivelin e mjeteve të parapara me buxhet në bazë të planeve operative për periudhën e llogaritjeve, në të cilat pëlqimin e ka dhënë organi kompetent i administratës. Baza për drejtimin e mjeteve paraqet mendimin e organit kompetent nga paragrafi 1 i këtij 1 në raport mbi realizimin e planit të përdoruesve të mjetev për funksionin publik.</t>
  </si>
  <si>
    <t>Neni 14</t>
  </si>
  <si>
    <t>Mjetet e përcaktuara për realizimin e buxhetit kapital do të realizohen sipas dinamikës së përcaktuar me planin e shpenzimeve buxhetore, me miratimin e kryetarit të komunës.</t>
  </si>
  <si>
    <t>Bartësit e detyrave të përmendura në paragrafin e mësipërm janë të detyruar të përgadisin në kohën e duhur dokumentacionin e nevojshëm (projektet, ofertat, kontratat, situatat dhe ngjashëm) lidhur me investime të caktuara.</t>
  </si>
  <si>
    <t>Neni 15</t>
  </si>
  <si>
    <t>Neni 16</t>
  </si>
  <si>
    <t>Pagesat në bazë të vendimeve ekzekutive të gjykatës, procedura e të cilave ka filuar para vitit fiskal do të realizohet në barrë të mjeteve të planifikuara për pagesën e obligimeve të tjera</t>
  </si>
  <si>
    <t>Neni 17</t>
  </si>
  <si>
    <t>Kryetari i Komunës vendos për perdorimin e mjeteve rrjellëse rezervë dhe të përhershme buxhetore, të cilat janë të planifikuara për nevoja emergjente dhe të paparashikuara gjatë vitit fiskal për të cilat me Buxhet nuk janë siguruar mjetet e financimit ose nuk janë siguruar në lartësinë e duhur, në përputhje me rregulloren e Kuvendit të komunës.</t>
  </si>
  <si>
    <t>Kryetari i Komunës mund të autorizojë sekretarin e Sekretariatit për finaca të vendos për përdorimin e mjeteve rezervë vijuese në përputhje me Vendimin mbi kriterët e afërta për shfrytëzimin e mjeteve rrjellëse dhe rezervës së përhershme  të buxhetit.</t>
  </si>
  <si>
    <t>Neni 18</t>
  </si>
  <si>
    <t xml:space="preserve">Sistemimin e mjeteve të Buxhetit të Komunës së Tuzit në </t>
  </si>
  <si>
    <t>sipas bartësve dhe sipas destinimeve  e përmban Pjesa e veçantë, si vijon:</t>
  </si>
  <si>
    <t xml:space="preserve">Shpenzimet totale
</t>
  </si>
  <si>
    <t>KUVENDI I KOMUNËS SË TUZIT</t>
  </si>
  <si>
    <t>Kryetari i Komunës, me propozim të sekretarit të Sekretariatit për financa mund të përcaktojë renditjen e prioriteve në pagesa të obligimeve të parapara me buxhet të vitit 2022.</t>
  </si>
  <si>
    <t xml:space="preserve">Të ardhurat totale me depozitin fillestar janë </t>
  </si>
  <si>
    <t xml:space="preserve">Tuz: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</si>
</sst>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0&quot;€&quot;;[Red]\-#,##0.00&quot;€&quot;"/>
    <numFmt numFmtId="165" formatCode="#,##0.00\ &quot;€&quot;;[Red]\-#,##0.00\ &quot;€&quot;"/>
    <numFmt numFmtId="166" formatCode="_-* #,##0.00\ &quot;€&quot;_-;\-* #,##0.00\ &quot;€&quot;_-;_-* &quot;-&quot;??\ &quot;€&quot;_-;_-@_-"/>
  </numFmts>
  <fonts count="45" x14ac:knownFonts="1">
    <font>
      <sz val="11"/>
      <color theme="1"/>
      <name val="Calibri"/>
      <family val="2"/>
      <scheme val="minor"/>
    </font>
    <font>
      <sz val="11"/>
      <color theme="1"/>
      <name val="Calibri"/>
      <family val="2"/>
      <scheme val="minor"/>
    </font>
    <font>
      <sz val="10"/>
      <name val="Arial"/>
      <family val="2"/>
    </font>
    <font>
      <sz val="16"/>
      <color theme="1"/>
      <name val="Arial"/>
      <family val="2"/>
    </font>
    <font>
      <sz val="16"/>
      <name val="Arial"/>
      <family val="2"/>
    </font>
    <font>
      <sz val="11"/>
      <color theme="1"/>
      <name val="Arial"/>
      <family val="2"/>
    </font>
    <font>
      <b/>
      <sz val="26"/>
      <color theme="1"/>
      <name val="Arial"/>
      <family val="2"/>
    </font>
    <font>
      <b/>
      <i/>
      <sz val="26"/>
      <color theme="1"/>
      <name val="Arial"/>
      <family val="2"/>
    </font>
    <font>
      <sz val="18"/>
      <color theme="1"/>
      <name val="Arial"/>
      <family val="2"/>
    </font>
    <font>
      <b/>
      <sz val="18"/>
      <color theme="1"/>
      <name val="Arial"/>
      <family val="2"/>
    </font>
    <font>
      <b/>
      <sz val="16"/>
      <color theme="1"/>
      <name val="Arial"/>
      <family val="2"/>
    </font>
    <font>
      <sz val="13"/>
      <color theme="1"/>
      <name val="Arial"/>
      <family val="2"/>
    </font>
    <font>
      <b/>
      <sz val="13"/>
      <color theme="1"/>
      <name val="Arial"/>
      <family val="2"/>
    </font>
    <font>
      <sz val="17"/>
      <color theme="1"/>
      <name val="Arial"/>
      <family val="2"/>
    </font>
    <font>
      <sz val="18"/>
      <name val="Arial"/>
      <family val="2"/>
    </font>
    <font>
      <sz val="20"/>
      <name val="Arial"/>
      <family val="2"/>
    </font>
    <font>
      <sz val="22"/>
      <name val="Arial"/>
      <family val="2"/>
    </font>
    <font>
      <b/>
      <sz val="20"/>
      <color theme="1"/>
      <name val="Arial"/>
      <family val="2"/>
    </font>
    <font>
      <b/>
      <sz val="22"/>
      <color theme="1"/>
      <name val="Arial"/>
      <family val="2"/>
    </font>
    <font>
      <sz val="20"/>
      <color theme="1"/>
      <name val="Arial"/>
      <family val="2"/>
    </font>
    <font>
      <b/>
      <sz val="20"/>
      <name val="Arial"/>
      <family val="2"/>
    </font>
    <font>
      <sz val="20"/>
      <color theme="1"/>
      <name val="Calibri"/>
      <family val="2"/>
      <scheme val="minor"/>
    </font>
    <font>
      <b/>
      <sz val="20"/>
      <color theme="1"/>
      <name val="Arial"/>
      <family val="2"/>
      <charset val="238"/>
    </font>
    <font>
      <sz val="20"/>
      <color rgb="FFFF0000"/>
      <name val="Arial"/>
      <family val="2"/>
    </font>
    <font>
      <sz val="20"/>
      <color theme="1"/>
      <name val="Arial"/>
      <family val="2"/>
      <charset val="238"/>
    </font>
    <font>
      <b/>
      <i/>
      <u/>
      <sz val="20"/>
      <name val="Arial"/>
      <family val="2"/>
    </font>
    <font>
      <sz val="14"/>
      <color theme="1"/>
      <name val="Calibri"/>
      <family val="2"/>
      <scheme val="minor"/>
    </font>
    <font>
      <sz val="16"/>
      <color theme="1"/>
      <name val="Calibri"/>
      <family val="2"/>
      <scheme val="minor"/>
    </font>
    <font>
      <sz val="16"/>
      <color rgb="FFFF0000"/>
      <name val="Calibri"/>
      <family val="2"/>
      <scheme val="minor"/>
    </font>
    <font>
      <sz val="14"/>
      <color rgb="FFFF0000"/>
      <name val="Calibri"/>
      <family val="2"/>
      <scheme val="minor"/>
    </font>
    <font>
      <sz val="12"/>
      <color rgb="FFFF0000"/>
      <name val="Arial"/>
      <family val="2"/>
    </font>
    <font>
      <sz val="11"/>
      <color rgb="FFFF0000"/>
      <name val="Arial"/>
      <family val="2"/>
    </font>
    <font>
      <sz val="18"/>
      <color theme="1"/>
      <name val="Calibri"/>
      <family val="2"/>
      <scheme val="minor"/>
    </font>
    <font>
      <sz val="14"/>
      <color theme="1"/>
      <name val="Arial"/>
      <family val="2"/>
    </font>
    <font>
      <sz val="16"/>
      <color rgb="FFFF0000"/>
      <name val="Arial"/>
      <family val="2"/>
    </font>
    <font>
      <b/>
      <sz val="11"/>
      <color theme="1"/>
      <name val="Calibri"/>
      <family val="2"/>
      <scheme val="minor"/>
    </font>
    <font>
      <b/>
      <sz val="11"/>
      <color theme="1"/>
      <name val="Arial"/>
      <family val="2"/>
    </font>
    <font>
      <b/>
      <sz val="14"/>
      <name val="Calibri"/>
      <family val="2"/>
      <scheme val="minor"/>
    </font>
    <font>
      <b/>
      <sz val="11"/>
      <name val="Calibri"/>
      <family val="2"/>
      <scheme val="minor"/>
    </font>
    <font>
      <b/>
      <u/>
      <sz val="20"/>
      <name val="Arial"/>
      <family val="2"/>
    </font>
    <font>
      <sz val="15"/>
      <color theme="1"/>
      <name val="Arial"/>
      <family val="2"/>
    </font>
    <font>
      <b/>
      <sz val="16"/>
      <color theme="1"/>
      <name val="Calibri"/>
      <family val="2"/>
      <scheme val="minor"/>
    </font>
    <font>
      <b/>
      <sz val="18"/>
      <name val="Calibri"/>
      <family val="2"/>
      <scheme val="minor"/>
    </font>
    <font>
      <sz val="12"/>
      <color theme="1"/>
      <name val="Times New Roman"/>
      <family val="1"/>
    </font>
    <font>
      <sz val="14"/>
      <name val="Arial"/>
      <family val="2"/>
    </font>
  </fonts>
  <fills count="9">
    <fill>
      <patternFill patternType="none"/>
    </fill>
    <fill>
      <patternFill patternType="gray125"/>
    </fill>
    <fill>
      <patternFill patternType="solid">
        <fgColor theme="5" tint="0.79998168889431442"/>
        <bgColor indexed="65"/>
      </patternFill>
    </fill>
    <fill>
      <patternFill patternType="solid">
        <fgColor theme="5" tint="0.59999389629810485"/>
        <bgColor indexed="65"/>
      </patternFill>
    </fill>
    <fill>
      <patternFill patternType="solid">
        <fgColor theme="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59999389629810485"/>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double">
        <color indexed="64"/>
      </left>
      <right/>
      <top style="thin">
        <color indexed="64"/>
      </top>
      <bottom style="thin">
        <color indexed="64"/>
      </bottom>
      <diagonal/>
    </border>
    <border>
      <left/>
      <right style="double">
        <color indexed="64"/>
      </right>
      <top style="thin">
        <color auto="1"/>
      </top>
      <bottom style="thin">
        <color auto="1"/>
      </bottom>
      <diagonal/>
    </border>
    <border>
      <left style="double">
        <color indexed="64"/>
      </left>
      <right style="thin">
        <color auto="1"/>
      </right>
      <top style="double">
        <color indexed="64"/>
      </top>
      <bottom style="thin">
        <color auto="1"/>
      </bottom>
      <diagonal/>
    </border>
    <border>
      <left style="thin">
        <color auto="1"/>
      </left>
      <right style="thin">
        <color auto="1"/>
      </right>
      <top style="double">
        <color indexed="64"/>
      </top>
      <bottom style="thin">
        <color auto="1"/>
      </bottom>
      <diagonal/>
    </border>
    <border>
      <left style="thin">
        <color auto="1"/>
      </left>
      <right/>
      <top style="double">
        <color indexed="64"/>
      </top>
      <bottom style="thin">
        <color auto="1"/>
      </bottom>
      <diagonal/>
    </border>
    <border>
      <left/>
      <right style="double">
        <color indexed="64"/>
      </right>
      <top style="double">
        <color indexed="64"/>
      </top>
      <bottom style="thin">
        <color auto="1"/>
      </bottom>
      <diagonal/>
    </border>
    <border>
      <left style="double">
        <color indexed="64"/>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double">
        <color indexed="64"/>
      </left>
      <right style="thin">
        <color auto="1"/>
      </right>
      <top style="double">
        <color indexed="64"/>
      </top>
      <bottom style="double">
        <color indexed="64"/>
      </bottom>
      <diagonal/>
    </border>
    <border>
      <left style="thin">
        <color auto="1"/>
      </left>
      <right style="thin">
        <color auto="1"/>
      </right>
      <top style="double">
        <color indexed="64"/>
      </top>
      <bottom style="double">
        <color indexed="64"/>
      </bottom>
      <diagonal/>
    </border>
    <border>
      <left style="thin">
        <color auto="1"/>
      </left>
      <right style="double">
        <color indexed="64"/>
      </right>
      <top/>
      <bottom style="thin">
        <color auto="1"/>
      </bottom>
      <diagonal/>
    </border>
    <border>
      <left style="double">
        <color indexed="64"/>
      </left>
      <right style="thin">
        <color indexed="64"/>
      </right>
      <top style="thin">
        <color auto="1"/>
      </top>
      <bottom/>
      <diagonal/>
    </border>
    <border>
      <left style="double">
        <color indexed="64"/>
      </left>
      <right style="thin">
        <color auto="1"/>
      </right>
      <top/>
      <bottom style="thin">
        <color auto="1"/>
      </bottom>
      <diagonal/>
    </border>
    <border>
      <left style="thin">
        <color auto="1"/>
      </left>
      <right style="double">
        <color indexed="64"/>
      </right>
      <top style="thin">
        <color auto="1"/>
      </top>
      <bottom/>
      <diagonal/>
    </border>
    <border>
      <left style="thin">
        <color auto="1"/>
      </left>
      <right style="double">
        <color auto="1"/>
      </right>
      <top style="double">
        <color indexed="64"/>
      </top>
      <bottom style="double">
        <color indexed="64"/>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2" fillId="0" borderId="0"/>
  </cellStyleXfs>
  <cellXfs count="325">
    <xf numFmtId="0" fontId="0" fillId="0" borderId="0" xfId="0"/>
    <xf numFmtId="0" fontId="0" fillId="0" borderId="0" xfId="0"/>
    <xf numFmtId="0" fontId="5" fillId="0" borderId="0" xfId="0" applyFont="1"/>
    <xf numFmtId="4" fontId="5" fillId="0" borderId="0" xfId="0" applyNumberFormat="1" applyFont="1"/>
    <xf numFmtId="0" fontId="0" fillId="0" borderId="0" xfId="0"/>
    <xf numFmtId="0" fontId="10" fillId="4" borderId="0" xfId="0" applyFont="1" applyFill="1" applyAlignment="1">
      <alignment vertical="center" wrapText="1"/>
    </xf>
    <xf numFmtId="0" fontId="17" fillId="4" borderId="0" xfId="0" applyFont="1" applyFill="1" applyAlignment="1">
      <alignment vertical="center" wrapText="1"/>
    </xf>
    <xf numFmtId="4" fontId="17" fillId="4" borderId="0" xfId="0" applyNumberFormat="1" applyFont="1" applyFill="1" applyAlignment="1">
      <alignment vertical="center"/>
    </xf>
    <xf numFmtId="0" fontId="23" fillId="4" borderId="0" xfId="0" applyFont="1" applyFill="1" applyAlignment="1">
      <alignment vertical="top" wrapText="1"/>
    </xf>
    <xf numFmtId="0" fontId="23" fillId="4" borderId="0" xfId="0" applyFont="1" applyFill="1" applyAlignment="1">
      <alignment vertical="center"/>
    </xf>
    <xf numFmtId="4" fontId="17" fillId="4" borderId="0" xfId="0" applyNumberFormat="1" applyFont="1" applyFill="1" applyAlignment="1">
      <alignment vertical="center" wrapText="1"/>
    </xf>
    <xf numFmtId="0" fontId="5" fillId="4" borderId="0" xfId="0" applyFont="1" applyFill="1" applyBorder="1"/>
    <xf numFmtId="0" fontId="5" fillId="4" borderId="0" xfId="0" applyFont="1" applyFill="1"/>
    <xf numFmtId="0" fontId="0" fillId="5" borderId="0" xfId="0" applyFill="1" applyAlignment="1"/>
    <xf numFmtId="0" fontId="0" fillId="5" borderId="0" xfId="0" applyFill="1"/>
    <xf numFmtId="0" fontId="27" fillId="0" borderId="0" xfId="0" applyFont="1"/>
    <xf numFmtId="0" fontId="26" fillId="0" borderId="0" xfId="0" applyFont="1"/>
    <xf numFmtId="0" fontId="0" fillId="4" borderId="0" xfId="0" applyFill="1" applyAlignment="1"/>
    <xf numFmtId="0" fontId="5" fillId="4" borderId="0" xfId="0" applyFont="1" applyFill="1" applyAlignment="1"/>
    <xf numFmtId="0" fontId="0" fillId="4" borderId="0" xfId="0" applyFill="1"/>
    <xf numFmtId="0" fontId="19" fillId="4" borderId="1" xfId="0" applyFont="1" applyFill="1" applyBorder="1" applyAlignment="1">
      <alignment horizontal="center"/>
    </xf>
    <xf numFmtId="0" fontId="19" fillId="4" borderId="3" xfId="0" applyFont="1" applyFill="1" applyBorder="1" applyAlignment="1">
      <alignment horizontal="center"/>
    </xf>
    <xf numFmtId="4" fontId="5" fillId="4" borderId="0" xfId="0" applyNumberFormat="1" applyFont="1" applyFill="1"/>
    <xf numFmtId="4" fontId="0" fillId="4" borderId="0" xfId="0" applyNumberFormat="1" applyFill="1"/>
    <xf numFmtId="2" fontId="0" fillId="4" borderId="0" xfId="0" applyNumberFormat="1" applyFill="1"/>
    <xf numFmtId="0" fontId="30" fillId="4" borderId="0" xfId="0" applyFont="1" applyFill="1" applyAlignment="1">
      <alignment horizontal="center" wrapText="1"/>
    </xf>
    <xf numFmtId="0" fontId="17" fillId="4" borderId="0" xfId="2" applyFont="1" applyFill="1" applyBorder="1"/>
    <xf numFmtId="0" fontId="17" fillId="4" borderId="0" xfId="2" applyFont="1" applyFill="1" applyBorder="1" applyAlignment="1">
      <alignment horizontal="center"/>
    </xf>
    <xf numFmtId="4" fontId="17" fillId="4" borderId="0" xfId="2" applyNumberFormat="1" applyFont="1" applyFill="1" applyBorder="1" applyAlignment="1">
      <alignment horizontal="right"/>
    </xf>
    <xf numFmtId="0" fontId="10" fillId="4" borderId="0" xfId="2" applyFont="1" applyFill="1" applyBorder="1"/>
    <xf numFmtId="0" fontId="10" fillId="4" borderId="0" xfId="2" applyFont="1" applyFill="1" applyBorder="1" applyAlignment="1">
      <alignment horizontal="center"/>
    </xf>
    <xf numFmtId="4" fontId="10" fillId="4" borderId="0" xfId="2" applyNumberFormat="1" applyFont="1" applyFill="1" applyBorder="1" applyAlignment="1">
      <alignment horizontal="right"/>
    </xf>
    <xf numFmtId="0" fontId="17" fillId="4" borderId="0" xfId="0" applyFont="1" applyFill="1" applyAlignment="1">
      <alignment horizontal="center" vertical="center"/>
    </xf>
    <xf numFmtId="0" fontId="19" fillId="4" borderId="0" xfId="0" applyFont="1" applyFill="1"/>
    <xf numFmtId="0" fontId="19" fillId="4" borderId="0" xfId="0" applyFont="1" applyFill="1" applyAlignment="1">
      <alignment horizontal="left" wrapText="1"/>
    </xf>
    <xf numFmtId="0" fontId="21" fillId="4" borderId="0" xfId="0" applyFont="1" applyFill="1"/>
    <xf numFmtId="4" fontId="19" fillId="4" borderId="0" xfId="0" applyNumberFormat="1" applyFont="1" applyFill="1"/>
    <xf numFmtId="0" fontId="19" fillId="4" borderId="0" xfId="0" applyFont="1" applyFill="1" applyAlignment="1">
      <alignment vertical="center" wrapText="1"/>
    </xf>
    <xf numFmtId="4" fontId="19" fillId="4" borderId="0" xfId="0" applyNumberFormat="1" applyFont="1" applyFill="1" applyAlignment="1">
      <alignment vertical="center" wrapText="1"/>
    </xf>
    <xf numFmtId="0" fontId="3" fillId="4" borderId="0" xfId="0" applyFont="1" applyFill="1" applyAlignment="1">
      <alignment vertical="center" wrapText="1"/>
    </xf>
    <xf numFmtId="0" fontId="0" fillId="4" borderId="0" xfId="0" applyFill="1" applyBorder="1"/>
    <xf numFmtId="0" fontId="6" fillId="4" borderId="0" xfId="0" applyFont="1" applyFill="1" applyAlignment="1">
      <alignment vertical="center" wrapText="1"/>
    </xf>
    <xf numFmtId="0" fontId="9" fillId="4" borderId="0" xfId="0" applyFont="1" applyFill="1" applyAlignment="1">
      <alignment vertical="center" wrapText="1"/>
    </xf>
    <xf numFmtId="4" fontId="9" fillId="4" borderId="0" xfId="0" applyNumberFormat="1" applyFont="1" applyFill="1" applyAlignment="1">
      <alignment vertical="center" wrapText="1"/>
    </xf>
    <xf numFmtId="0" fontId="7" fillId="4" borderId="0" xfId="0" applyFont="1" applyFill="1" applyAlignment="1">
      <alignment vertical="center"/>
    </xf>
    <xf numFmtId="0" fontId="14" fillId="4" borderId="0" xfId="0" applyFont="1" applyFill="1" applyAlignment="1">
      <alignment vertical="top" wrapText="1"/>
    </xf>
    <xf numFmtId="4" fontId="5" fillId="4" borderId="0" xfId="0" applyNumberFormat="1" applyFont="1" applyFill="1" applyAlignment="1"/>
    <xf numFmtId="0" fontId="13" fillId="4" borderId="0" xfId="0" applyFont="1" applyFill="1" applyAlignment="1">
      <alignment vertical="center" wrapText="1"/>
    </xf>
    <xf numFmtId="4" fontId="13" fillId="4" borderId="0" xfId="0" applyNumberFormat="1" applyFont="1" applyFill="1" applyAlignment="1">
      <alignment vertical="center" wrapText="1"/>
    </xf>
    <xf numFmtId="0" fontId="4" fillId="4" borderId="0" xfId="3" applyFont="1" applyFill="1" applyAlignment="1">
      <alignment vertical="center"/>
    </xf>
    <xf numFmtId="0" fontId="10" fillId="4" borderId="0" xfId="0" applyFont="1" applyFill="1" applyAlignment="1">
      <alignment vertical="center"/>
    </xf>
    <xf numFmtId="0" fontId="3" fillId="4" borderId="0" xfId="0" applyFont="1" applyFill="1" applyBorder="1" applyAlignment="1">
      <alignment vertical="top" wrapText="1"/>
    </xf>
    <xf numFmtId="4" fontId="13" fillId="4" borderId="0" xfId="0" applyNumberFormat="1" applyFont="1" applyFill="1" applyAlignment="1"/>
    <xf numFmtId="0" fontId="8" fillId="4" borderId="0" xfId="0" applyFont="1" applyFill="1" applyAlignment="1">
      <alignment vertical="center" wrapText="1"/>
    </xf>
    <xf numFmtId="4" fontId="8" fillId="4" borderId="0" xfId="0" applyNumberFormat="1" applyFont="1" applyFill="1" applyAlignment="1">
      <alignment vertical="center" wrapText="1"/>
    </xf>
    <xf numFmtId="0" fontId="11" fillId="4" borderId="0" xfId="0" applyFont="1" applyFill="1" applyBorder="1" applyAlignment="1"/>
    <xf numFmtId="0" fontId="3" fillId="4" borderId="0" xfId="0" applyFont="1" applyFill="1"/>
    <xf numFmtId="0" fontId="13" fillId="4" borderId="0" xfId="0" applyFont="1" applyFill="1" applyAlignment="1"/>
    <xf numFmtId="0" fontId="26" fillId="4" borderId="0" xfId="0" applyFont="1" applyFill="1"/>
    <xf numFmtId="0" fontId="27" fillId="4" borderId="0" xfId="0" applyFont="1" applyFill="1"/>
    <xf numFmtId="2" fontId="5" fillId="4" borderId="0" xfId="0" applyNumberFormat="1" applyFont="1" applyFill="1" applyBorder="1"/>
    <xf numFmtId="0" fontId="19" fillId="4" borderId="0" xfId="0" applyFont="1" applyFill="1" applyBorder="1"/>
    <xf numFmtId="0" fontId="4" fillId="4" borderId="0" xfId="0" applyFont="1" applyFill="1" applyAlignment="1">
      <alignment vertical="center" wrapText="1"/>
    </xf>
    <xf numFmtId="4" fontId="15" fillId="4" borderId="0" xfId="0" applyNumberFormat="1" applyFont="1" applyFill="1" applyAlignment="1">
      <alignment vertical="center" wrapText="1"/>
    </xf>
    <xf numFmtId="4" fontId="19" fillId="4" borderId="0" xfId="0" applyNumberFormat="1" applyFont="1" applyFill="1" applyAlignment="1">
      <alignment vertical="center"/>
    </xf>
    <xf numFmtId="0" fontId="19" fillId="4" borderId="0" xfId="0" applyFont="1" applyFill="1" applyBorder="1" applyAlignment="1">
      <alignment horizontal="left" vertical="top" wrapText="1"/>
    </xf>
    <xf numFmtId="0" fontId="15" fillId="4" borderId="1" xfId="0" applyFont="1" applyFill="1" applyBorder="1" applyAlignment="1">
      <alignment horizontal="left" vertical="center"/>
    </xf>
    <xf numFmtId="0" fontId="35" fillId="4" borderId="0" xfId="0" applyFont="1" applyFill="1"/>
    <xf numFmtId="0" fontId="38" fillId="4" borderId="0" xfId="0" applyFont="1" applyFill="1" applyAlignment="1">
      <alignment horizontal="right"/>
    </xf>
    <xf numFmtId="0" fontId="0" fillId="4" borderId="1" xfId="0" applyFill="1" applyBorder="1"/>
    <xf numFmtId="0" fontId="0" fillId="0" borderId="0" xfId="0" applyFill="1"/>
    <xf numFmtId="0" fontId="13" fillId="0" borderId="0" xfId="0" applyFont="1" applyFill="1" applyAlignment="1">
      <alignment vertical="center" wrapText="1"/>
    </xf>
    <xf numFmtId="0" fontId="15" fillId="0" borderId="0" xfId="0" applyFont="1" applyFill="1" applyAlignment="1">
      <alignment horizontal="left" vertical="center" wrapText="1"/>
    </xf>
    <xf numFmtId="4" fontId="13" fillId="0" borderId="0" xfId="0" applyNumberFormat="1" applyFont="1" applyFill="1" applyAlignment="1">
      <alignment vertical="center" wrapText="1"/>
    </xf>
    <xf numFmtId="0" fontId="9" fillId="0" borderId="0" xfId="0" applyFont="1" applyFill="1" applyAlignment="1">
      <alignment vertical="center" wrapText="1"/>
    </xf>
    <xf numFmtId="0" fontId="19" fillId="7" borderId="2" xfId="0" applyFont="1" applyFill="1" applyBorder="1"/>
    <xf numFmtId="0" fontId="17" fillId="8" borderId="21" xfId="1" applyFont="1" applyFill="1" applyBorder="1" applyAlignment="1">
      <alignment vertical="center" wrapText="1"/>
    </xf>
    <xf numFmtId="0" fontId="17" fillId="8" borderId="22" xfId="1" applyFont="1" applyFill="1" applyBorder="1" applyAlignment="1">
      <alignment vertical="center" wrapText="1"/>
    </xf>
    <xf numFmtId="4" fontId="5" fillId="7" borderId="23" xfId="0" applyNumberFormat="1" applyFont="1" applyFill="1" applyBorder="1" applyAlignment="1">
      <alignment vertical="center"/>
    </xf>
    <xf numFmtId="4" fontId="15" fillId="4" borderId="17" xfId="0" applyNumberFormat="1" applyFont="1" applyFill="1" applyBorder="1" applyAlignment="1"/>
    <xf numFmtId="4" fontId="20" fillId="4" borderId="17" xfId="0" applyNumberFormat="1" applyFont="1" applyFill="1" applyBorder="1" applyAlignment="1"/>
    <xf numFmtId="4" fontId="15" fillId="4" borderId="17" xfId="0" applyNumberFormat="1" applyFont="1" applyFill="1" applyBorder="1" applyAlignment="1">
      <alignment vertical="center"/>
    </xf>
    <xf numFmtId="4" fontId="31" fillId="4" borderId="17" xfId="0" applyNumberFormat="1" applyFont="1" applyFill="1" applyBorder="1"/>
    <xf numFmtId="4" fontId="19" fillId="4" borderId="17" xfId="0" applyNumberFormat="1" applyFont="1" applyFill="1" applyBorder="1" applyAlignment="1"/>
    <xf numFmtId="4" fontId="19" fillId="4" borderId="26" xfId="0" applyNumberFormat="1" applyFont="1" applyFill="1" applyBorder="1" applyAlignment="1"/>
    <xf numFmtId="0" fontId="19" fillId="7" borderId="25" xfId="0" applyFont="1" applyFill="1" applyBorder="1" applyAlignment="1">
      <alignment horizontal="right" vertical="center"/>
    </xf>
    <xf numFmtId="4" fontId="17" fillId="8" borderId="27" xfId="0" applyNumberFormat="1" applyFont="1" applyFill="1" applyBorder="1" applyAlignment="1">
      <alignment horizontal="center" vertical="center"/>
    </xf>
    <xf numFmtId="0" fontId="19" fillId="4" borderId="1" xfId="0" applyFont="1" applyFill="1" applyBorder="1"/>
    <xf numFmtId="0" fontId="15" fillId="4" borderId="1" xfId="0" applyFont="1" applyFill="1" applyBorder="1" applyAlignment="1">
      <alignment horizontal="left"/>
    </xf>
    <xf numFmtId="0" fontId="19" fillId="4" borderId="16" xfId="0" applyFont="1" applyFill="1" applyBorder="1"/>
    <xf numFmtId="4" fontId="17" fillId="4" borderId="17" xfId="0" applyNumberFormat="1" applyFont="1" applyFill="1" applyBorder="1" applyAlignment="1"/>
    <xf numFmtId="0" fontId="19" fillId="4" borderId="16" xfId="0" applyFont="1" applyFill="1" applyBorder="1" applyAlignment="1">
      <alignment vertical="center"/>
    </xf>
    <xf numFmtId="4" fontId="17" fillId="4" borderId="17" xfId="0" applyNumberFormat="1" applyFont="1" applyFill="1" applyBorder="1" applyAlignment="1">
      <alignment vertical="center"/>
    </xf>
    <xf numFmtId="0" fontId="17" fillId="8" borderId="18" xfId="2" applyFont="1" applyFill="1" applyBorder="1"/>
    <xf numFmtId="4" fontId="17" fillId="8" borderId="20" xfId="2" applyNumberFormat="1" applyFont="1" applyFill="1" applyBorder="1" applyAlignment="1"/>
    <xf numFmtId="0" fontId="15" fillId="7" borderId="25" xfId="3" applyFont="1" applyFill="1" applyBorder="1" applyAlignment="1">
      <alignment vertical="center"/>
    </xf>
    <xf numFmtId="0" fontId="17" fillId="8" borderId="21" xfId="2" applyFont="1" applyFill="1" applyBorder="1" applyAlignment="1">
      <alignment wrapText="1"/>
    </xf>
    <xf numFmtId="0" fontId="17" fillId="8" borderId="22" xfId="2" applyFont="1" applyFill="1" applyBorder="1" applyAlignment="1">
      <alignment wrapText="1"/>
    </xf>
    <xf numFmtId="0" fontId="20" fillId="8" borderId="21" xfId="2" applyFont="1" applyFill="1" applyBorder="1" applyAlignment="1">
      <alignment horizontal="center" vertical="center"/>
    </xf>
    <xf numFmtId="4" fontId="20" fillId="8" borderId="27" xfId="2" applyNumberFormat="1" applyFont="1" applyFill="1" applyBorder="1" applyAlignment="1"/>
    <xf numFmtId="0" fontId="19" fillId="4" borderId="24" xfId="0" applyFont="1" applyFill="1" applyBorder="1"/>
    <xf numFmtId="0" fontId="17" fillId="8" borderId="21" xfId="2" applyFont="1" applyFill="1" applyBorder="1"/>
    <xf numFmtId="4" fontId="17" fillId="8" borderId="27" xfId="2" applyNumberFormat="1" applyFont="1" applyFill="1" applyBorder="1" applyAlignment="1"/>
    <xf numFmtId="4" fontId="17" fillId="4" borderId="17" xfId="0" applyNumberFormat="1" applyFont="1" applyFill="1" applyBorder="1"/>
    <xf numFmtId="0" fontId="19" fillId="4" borderId="16" xfId="0" applyFont="1" applyFill="1" applyBorder="1" applyAlignment="1"/>
    <xf numFmtId="4" fontId="15" fillId="4" borderId="17" xfId="0" applyNumberFormat="1" applyFont="1" applyFill="1" applyBorder="1"/>
    <xf numFmtId="4" fontId="20" fillId="4" borderId="17" xfId="0" applyNumberFormat="1" applyFont="1" applyFill="1" applyBorder="1"/>
    <xf numFmtId="4" fontId="20" fillId="4" borderId="17" xfId="0" applyNumberFormat="1" applyFont="1" applyFill="1" applyBorder="1" applyAlignment="1">
      <alignment horizontal="right"/>
    </xf>
    <xf numFmtId="4" fontId="15" fillId="4" borderId="26" xfId="0" applyNumberFormat="1" applyFont="1" applyFill="1" applyBorder="1"/>
    <xf numFmtId="4" fontId="20" fillId="8" borderId="27" xfId="0" applyNumberFormat="1" applyFont="1" applyFill="1" applyBorder="1"/>
    <xf numFmtId="4" fontId="19" fillId="4" borderId="17" xfId="0" applyNumberFormat="1" applyFont="1" applyFill="1" applyBorder="1"/>
    <xf numFmtId="4" fontId="22" fillId="4" borderId="17" xfId="0" applyNumberFormat="1" applyFont="1" applyFill="1" applyBorder="1" applyAlignment="1"/>
    <xf numFmtId="4" fontId="17" fillId="8" borderId="27" xfId="0" applyNumberFormat="1" applyFont="1" applyFill="1" applyBorder="1"/>
    <xf numFmtId="0" fontId="19" fillId="4" borderId="25" xfId="0" applyFont="1" applyFill="1" applyBorder="1"/>
    <xf numFmtId="4" fontId="17" fillId="4" borderId="23" xfId="0" applyNumberFormat="1" applyFont="1" applyFill="1" applyBorder="1"/>
    <xf numFmtId="0" fontId="15" fillId="6" borderId="21" xfId="3" applyFont="1" applyFill="1" applyBorder="1" applyAlignment="1">
      <alignment vertical="center"/>
    </xf>
    <xf numFmtId="4" fontId="5" fillId="6" borderId="27" xfId="0" applyNumberFormat="1" applyFont="1" applyFill="1" applyBorder="1"/>
    <xf numFmtId="0" fontId="15" fillId="7" borderId="21" xfId="3" applyFont="1" applyFill="1" applyBorder="1" applyAlignment="1">
      <alignment vertical="center"/>
    </xf>
    <xf numFmtId="4" fontId="5" fillId="7" borderId="27" xfId="0" applyNumberFormat="1" applyFont="1" applyFill="1" applyBorder="1"/>
    <xf numFmtId="4" fontId="5" fillId="7" borderId="27" xfId="0" applyNumberFormat="1" applyFont="1" applyFill="1" applyBorder="1" applyAlignment="1">
      <alignment vertical="center"/>
    </xf>
    <xf numFmtId="0" fontId="19" fillId="0" borderId="1" xfId="0" applyFont="1" applyFill="1" applyBorder="1" applyAlignment="1">
      <alignment horizontal="center"/>
    </xf>
    <xf numFmtId="0" fontId="15" fillId="4" borderId="1" xfId="3" applyFont="1" applyFill="1" applyBorder="1" applyAlignment="1">
      <alignment horizontal="center"/>
    </xf>
    <xf numFmtId="0" fontId="19" fillId="4" borderId="1" xfId="0" applyFont="1" applyFill="1" applyBorder="1" applyAlignment="1">
      <alignment horizontal="center" vertical="center"/>
    </xf>
    <xf numFmtId="0" fontId="19" fillId="0" borderId="16" xfId="0" applyFont="1" applyFill="1" applyBorder="1"/>
    <xf numFmtId="4" fontId="19" fillId="0" borderId="17" xfId="0" applyNumberFormat="1" applyFont="1" applyFill="1" applyBorder="1" applyAlignment="1"/>
    <xf numFmtId="4" fontId="15" fillId="4" borderId="17" xfId="0" applyNumberFormat="1" applyFont="1" applyFill="1" applyBorder="1" applyAlignment="1">
      <alignment horizontal="right"/>
    </xf>
    <xf numFmtId="0" fontId="17" fillId="8" borderId="18" xfId="2" applyFont="1" applyFill="1" applyBorder="1" applyAlignment="1">
      <alignment vertical="center"/>
    </xf>
    <xf numFmtId="4" fontId="17" fillId="8" borderId="20" xfId="2" applyNumberFormat="1" applyFont="1" applyFill="1" applyBorder="1" applyAlignment="1">
      <alignment vertical="center"/>
    </xf>
    <xf numFmtId="4" fontId="17" fillId="4" borderId="23" xfId="0" applyNumberFormat="1" applyFont="1" applyFill="1" applyBorder="1" applyAlignment="1"/>
    <xf numFmtId="0" fontId="19" fillId="4" borderId="3" xfId="0" applyFont="1" applyFill="1" applyBorder="1" applyAlignment="1">
      <alignment horizontal="center" vertical="center"/>
    </xf>
    <xf numFmtId="0" fontId="17" fillId="8" borderId="21" xfId="2" applyFont="1" applyFill="1" applyBorder="1" applyAlignment="1">
      <alignment vertical="center"/>
    </xf>
    <xf numFmtId="4" fontId="17" fillId="8" borderId="27" xfId="2" applyNumberFormat="1" applyFont="1" applyFill="1" applyBorder="1" applyAlignment="1">
      <alignment vertical="center"/>
    </xf>
    <xf numFmtId="0" fontId="19" fillId="4" borderId="1" xfId="0" applyFont="1" applyFill="1" applyBorder="1" applyAlignment="1">
      <alignment horizontal="left"/>
    </xf>
    <xf numFmtId="0" fontId="19" fillId="4" borderId="2" xfId="0" applyFont="1" applyFill="1" applyBorder="1"/>
    <xf numFmtId="0" fontId="17" fillId="4" borderId="2" xfId="0" applyFont="1" applyFill="1" applyBorder="1" applyAlignment="1"/>
    <xf numFmtId="4" fontId="15" fillId="7" borderId="27" xfId="3" applyNumberFormat="1" applyFont="1" applyFill="1" applyBorder="1" applyAlignment="1">
      <alignment horizontal="center"/>
    </xf>
    <xf numFmtId="0" fontId="19" fillId="4" borderId="24" xfId="0" applyFont="1" applyFill="1" applyBorder="1" applyAlignment="1"/>
    <xf numFmtId="0" fontId="19" fillId="8" borderId="21" xfId="2" applyFont="1" applyFill="1" applyBorder="1" applyAlignment="1">
      <alignment wrapText="1"/>
    </xf>
    <xf numFmtId="0" fontId="19" fillId="8" borderId="22" xfId="2" applyFont="1" applyFill="1" applyBorder="1" applyAlignment="1">
      <alignment wrapText="1"/>
    </xf>
    <xf numFmtId="4" fontId="19" fillId="8" borderId="27" xfId="0" applyNumberFormat="1" applyFont="1" applyFill="1" applyBorder="1" applyAlignment="1">
      <alignment horizontal="center" vertical="center"/>
    </xf>
    <xf numFmtId="4" fontId="15" fillId="7" borderId="23" xfId="3" applyNumberFormat="1" applyFont="1" applyFill="1" applyBorder="1" applyAlignment="1"/>
    <xf numFmtId="4" fontId="15" fillId="7" borderId="27" xfId="3" applyNumberFormat="1" applyFont="1" applyFill="1" applyBorder="1" applyAlignment="1"/>
    <xf numFmtId="0" fontId="19" fillId="4" borderId="16" xfId="0" applyFont="1" applyFill="1" applyBorder="1" applyAlignment="1">
      <alignment horizontal="right" vertical="top"/>
    </xf>
    <xf numFmtId="0" fontId="17" fillId="4" borderId="3" xfId="0" applyFont="1" applyFill="1" applyBorder="1" applyAlignment="1">
      <alignment horizontal="center" vertical="center" wrapText="1"/>
    </xf>
    <xf numFmtId="4" fontId="15" fillId="6" borderId="27" xfId="3" applyNumberFormat="1" applyFont="1" applyFill="1" applyBorder="1" applyAlignment="1"/>
    <xf numFmtId="0" fontId="16" fillId="4" borderId="0" xfId="0" applyFont="1" applyFill="1" applyAlignment="1">
      <alignment vertical="top" wrapText="1"/>
    </xf>
    <xf numFmtId="0" fontId="15" fillId="4" borderId="16" xfId="0" applyFont="1" applyFill="1" applyBorder="1" applyAlignment="1">
      <alignment horizontal="right" vertical="center"/>
    </xf>
    <xf numFmtId="0" fontId="15" fillId="4" borderId="1" xfId="0" applyFont="1" applyFill="1" applyBorder="1"/>
    <xf numFmtId="0" fontId="15" fillId="4" borderId="16" xfId="0" applyFont="1" applyFill="1" applyBorder="1" applyAlignment="1">
      <alignment horizontal="right" vertical="center" wrapText="1"/>
    </xf>
    <xf numFmtId="0" fontId="15" fillId="4" borderId="24" xfId="0" applyFont="1" applyFill="1" applyBorder="1" applyAlignment="1">
      <alignment horizontal="right" vertical="center"/>
    </xf>
    <xf numFmtId="0" fontId="15" fillId="4" borderId="3" xfId="0" applyFont="1" applyFill="1" applyBorder="1" applyAlignment="1">
      <alignment horizontal="left" vertical="center"/>
    </xf>
    <xf numFmtId="0" fontId="44" fillId="4" borderId="0" xfId="3" applyFont="1" applyFill="1"/>
    <xf numFmtId="0" fontId="5" fillId="0" borderId="0" xfId="0" applyFont="1" applyFill="1"/>
    <xf numFmtId="0" fontId="18" fillId="4" borderId="0" xfId="0" applyFont="1" applyFill="1" applyAlignment="1">
      <alignment vertical="center" wrapText="1"/>
    </xf>
    <xf numFmtId="0" fontId="17" fillId="4" borderId="0" xfId="0" applyFont="1" applyFill="1" applyAlignment="1">
      <alignment vertical="center"/>
    </xf>
    <xf numFmtId="0" fontId="19" fillId="4" borderId="0" xfId="0" applyFont="1" applyFill="1" applyBorder="1" applyAlignment="1">
      <alignment vertical="top" wrapText="1"/>
    </xf>
    <xf numFmtId="0" fontId="20" fillId="4" borderId="0" xfId="3" applyFont="1" applyFill="1" applyAlignment="1">
      <alignment vertical="center"/>
    </xf>
    <xf numFmtId="0" fontId="34" fillId="4" borderId="0" xfId="0" applyFont="1" applyFill="1" applyBorder="1" applyAlignment="1">
      <alignment vertical="center" wrapText="1"/>
    </xf>
    <xf numFmtId="0" fontId="28" fillId="4" borderId="0" xfId="0" applyFont="1" applyFill="1" applyBorder="1" applyAlignment="1">
      <alignment vertical="top" wrapText="1"/>
    </xf>
    <xf numFmtId="0" fontId="28" fillId="4" borderId="0" xfId="0" applyFont="1" applyFill="1" applyBorder="1" applyAlignment="1">
      <alignment vertical="center" wrapText="1"/>
    </xf>
    <xf numFmtId="0" fontId="30" fillId="4" borderId="0" xfId="0" applyFont="1" applyFill="1" applyBorder="1" applyAlignment="1">
      <alignment vertical="center" wrapText="1"/>
    </xf>
    <xf numFmtId="0" fontId="33" fillId="4" borderId="0" xfId="0" applyFont="1" applyFill="1" applyBorder="1" applyAlignment="1">
      <alignment vertical="center" wrapText="1"/>
    </xf>
    <xf numFmtId="0" fontId="33" fillId="4" borderId="0" xfId="0" applyFont="1" applyFill="1" applyAlignment="1">
      <alignment vertical="center" wrapText="1"/>
    </xf>
    <xf numFmtId="0" fontId="32" fillId="4" borderId="0" xfId="0" applyFont="1" applyFill="1" applyBorder="1" applyAlignment="1">
      <alignment vertical="center" wrapText="1"/>
    </xf>
    <xf numFmtId="0" fontId="32" fillId="4" borderId="0" xfId="0" applyFont="1" applyFill="1" applyAlignment="1">
      <alignment vertical="center" wrapText="1"/>
    </xf>
    <xf numFmtId="0" fontId="27" fillId="4" borderId="0" xfId="0" applyFont="1" applyFill="1" applyBorder="1" applyAlignment="1">
      <alignment vertical="center" wrapText="1"/>
    </xf>
    <xf numFmtId="0" fontId="27" fillId="4" borderId="0" xfId="0" applyFont="1" applyFill="1" applyAlignment="1">
      <alignment vertical="center" wrapText="1"/>
    </xf>
    <xf numFmtId="0" fontId="29" fillId="4" borderId="0" xfId="0" applyFont="1" applyFill="1" applyBorder="1" applyAlignment="1">
      <alignment wrapText="1"/>
    </xf>
    <xf numFmtId="0" fontId="29" fillId="4" borderId="0" xfId="0" applyFont="1" applyFill="1" applyAlignment="1">
      <alignment wrapText="1"/>
    </xf>
    <xf numFmtId="0" fontId="31" fillId="4" borderId="0" xfId="0" applyFont="1" applyFill="1" applyBorder="1" applyAlignment="1">
      <alignment wrapText="1"/>
    </xf>
    <xf numFmtId="0" fontId="31" fillId="4" borderId="0" xfId="0" applyFont="1" applyFill="1" applyAlignment="1">
      <alignment wrapText="1"/>
    </xf>
    <xf numFmtId="0" fontId="37" fillId="4" borderId="0" xfId="0" applyFont="1" applyFill="1" applyBorder="1" applyAlignment="1">
      <alignment wrapText="1"/>
    </xf>
    <xf numFmtId="0" fontId="37" fillId="4" borderId="0" xfId="0" applyFont="1" applyFill="1" applyAlignment="1">
      <alignment wrapText="1"/>
    </xf>
    <xf numFmtId="4" fontId="15" fillId="0" borderId="17" xfId="0" applyNumberFormat="1" applyFont="1" applyFill="1" applyBorder="1" applyAlignment="1"/>
    <xf numFmtId="0" fontId="9" fillId="0" borderId="0" xfId="0" applyFont="1" applyFill="1"/>
    <xf numFmtId="4" fontId="15" fillId="0" borderId="26" xfId="0" applyNumberFormat="1" applyFont="1" applyFill="1" applyBorder="1" applyAlignment="1"/>
    <xf numFmtId="0" fontId="17" fillId="0" borderId="0" xfId="0" applyFont="1" applyFill="1" applyBorder="1" applyAlignment="1"/>
    <xf numFmtId="0" fontId="17" fillId="0" borderId="0" xfId="0" applyFont="1" applyFill="1" applyAlignment="1"/>
    <xf numFmtId="4" fontId="15" fillId="0" borderId="17" xfId="0" applyNumberFormat="1" applyFont="1" applyFill="1" applyBorder="1" applyAlignment="1">
      <alignment vertical="center"/>
    </xf>
    <xf numFmtId="4" fontId="12" fillId="0" borderId="0" xfId="0" applyNumberFormat="1" applyFont="1" applyFill="1" applyBorder="1" applyAlignment="1">
      <alignment horizontal="center"/>
    </xf>
    <xf numFmtId="0" fontId="42" fillId="0" borderId="0" xfId="0" applyFont="1" applyFill="1" applyAlignment="1">
      <alignment horizontal="left"/>
    </xf>
    <xf numFmtId="0" fontId="38" fillId="0" borderId="0" xfId="0" applyFont="1" applyFill="1" applyAlignment="1">
      <alignment horizontal="right"/>
    </xf>
    <xf numFmtId="0" fontId="41" fillId="0" borderId="0" xfId="0" applyFont="1" applyFill="1"/>
    <xf numFmtId="9" fontId="36" fillId="0" borderId="0" xfId="0" applyNumberFormat="1" applyFont="1" applyFill="1"/>
    <xf numFmtId="0" fontId="36" fillId="0" borderId="0" xfId="0" applyFont="1" applyFill="1"/>
    <xf numFmtId="0" fontId="40" fillId="0" borderId="0" xfId="0" applyFont="1" applyFill="1"/>
    <xf numFmtId="0" fontId="0" fillId="0" borderId="0" xfId="0" applyFill="1" applyBorder="1" applyAlignment="1"/>
    <xf numFmtId="0" fontId="0" fillId="0" borderId="0" xfId="0" applyFill="1" applyAlignment="1"/>
    <xf numFmtId="0" fontId="28" fillId="0" borderId="0" xfId="0" applyFont="1" applyFill="1" applyBorder="1" applyAlignment="1">
      <alignment vertical="center" wrapText="1"/>
    </xf>
    <xf numFmtId="0" fontId="28" fillId="0" borderId="0" xfId="0" applyFont="1" applyFill="1" applyAlignment="1">
      <alignment vertical="center" wrapText="1"/>
    </xf>
    <xf numFmtId="0" fontId="29" fillId="0" borderId="0" xfId="0" applyFont="1" applyFill="1" applyBorder="1" applyAlignment="1">
      <alignment wrapText="1"/>
    </xf>
    <xf numFmtId="0" fontId="29" fillId="0" borderId="0" xfId="0" applyFont="1" applyFill="1" applyAlignment="1">
      <alignment wrapText="1"/>
    </xf>
    <xf numFmtId="0" fontId="35" fillId="0" borderId="0" xfId="0" applyFont="1" applyFill="1"/>
    <xf numFmtId="0" fontId="33" fillId="4" borderId="0" xfId="0" applyFont="1" applyFill="1"/>
    <xf numFmtId="0" fontId="15" fillId="0" borderId="0" xfId="0" applyFont="1" applyFill="1" applyAlignment="1">
      <alignment vertical="center" wrapText="1"/>
    </xf>
    <xf numFmtId="164" fontId="15" fillId="0" borderId="0" xfId="0" applyNumberFormat="1" applyFont="1" applyFill="1" applyAlignment="1">
      <alignment vertical="center" wrapText="1"/>
    </xf>
    <xf numFmtId="0" fontId="26" fillId="0" borderId="0" xfId="0" applyFont="1" applyFill="1"/>
    <xf numFmtId="0" fontId="27" fillId="0" borderId="0" xfId="0" applyFont="1" applyFill="1"/>
    <xf numFmtId="0" fontId="43" fillId="0" borderId="0" xfId="0" applyFont="1" applyFill="1"/>
    <xf numFmtId="4" fontId="35" fillId="4" borderId="0" xfId="0" applyNumberFormat="1" applyFont="1" applyFill="1"/>
    <xf numFmtId="0" fontId="15" fillId="4" borderId="1" xfId="0" applyFont="1" applyFill="1" applyBorder="1" applyAlignment="1">
      <alignment horizontal="left"/>
    </xf>
    <xf numFmtId="4" fontId="17" fillId="4" borderId="0" xfId="0" applyNumberFormat="1" applyFont="1" applyFill="1" applyBorder="1" applyAlignment="1">
      <alignment horizontal="center" vertical="top" wrapText="1"/>
    </xf>
    <xf numFmtId="0" fontId="5" fillId="4" borderId="0" xfId="0" applyFont="1" applyFill="1" applyAlignment="1">
      <alignment vertical="center"/>
    </xf>
    <xf numFmtId="0" fontId="19" fillId="4" borderId="1" xfId="0" applyFont="1" applyFill="1" applyBorder="1" applyAlignment="1">
      <alignment horizontal="left"/>
    </xf>
    <xf numFmtId="0" fontId="17" fillId="4" borderId="1" xfId="0" applyFont="1" applyFill="1" applyBorder="1" applyAlignment="1">
      <alignment horizontal="center"/>
    </xf>
    <xf numFmtId="0" fontId="19" fillId="4" borderId="9" xfId="0" applyFont="1" applyFill="1" applyBorder="1" applyAlignment="1">
      <alignment horizontal="left"/>
    </xf>
    <xf numFmtId="0" fontId="19" fillId="4" borderId="4" xfId="0" applyFont="1" applyFill="1" applyBorder="1" applyAlignment="1">
      <alignment horizontal="left"/>
    </xf>
    <xf numFmtId="0" fontId="19" fillId="4" borderId="5" xfId="0" applyFont="1" applyFill="1" applyBorder="1" applyAlignment="1">
      <alignment horizontal="left"/>
    </xf>
    <xf numFmtId="0" fontId="15" fillId="4" borderId="1" xfId="0" applyFont="1" applyFill="1" applyBorder="1" applyAlignment="1">
      <alignment horizontal="left"/>
    </xf>
    <xf numFmtId="0" fontId="16" fillId="4" borderId="0" xfId="0" applyFont="1" applyFill="1" applyAlignment="1">
      <alignment horizontal="center" vertical="top" wrapText="1"/>
    </xf>
    <xf numFmtId="0" fontId="17" fillId="4" borderId="1" xfId="0" applyFont="1" applyFill="1" applyBorder="1" applyAlignment="1">
      <alignment horizontal="center" vertical="center" wrapText="1"/>
    </xf>
    <xf numFmtId="0" fontId="19" fillId="4" borderId="3" xfId="0" applyFont="1" applyFill="1" applyBorder="1" applyAlignment="1">
      <alignment horizontal="left" vertical="center"/>
    </xf>
    <xf numFmtId="0" fontId="15" fillId="4" borderId="1" xfId="0" applyFont="1" applyFill="1" applyBorder="1" applyAlignment="1">
      <alignment horizontal="left" wrapText="1"/>
    </xf>
    <xf numFmtId="0" fontId="15" fillId="4" borderId="3" xfId="0" applyFont="1" applyFill="1" applyBorder="1" applyAlignment="1">
      <alignment horizontal="left" vertical="center" wrapText="1"/>
    </xf>
    <xf numFmtId="0" fontId="20" fillId="7" borderId="2" xfId="3" applyFont="1" applyFill="1" applyBorder="1" applyAlignment="1">
      <alignment horizontal="center" vertical="center"/>
    </xf>
    <xf numFmtId="0" fontId="15" fillId="4" borderId="1" xfId="0" applyFont="1" applyFill="1" applyBorder="1" applyAlignment="1">
      <alignment horizontal="left" vertical="top" wrapText="1"/>
    </xf>
    <xf numFmtId="0" fontId="20" fillId="8" borderId="22" xfId="2" applyFont="1" applyFill="1" applyBorder="1" applyAlignment="1">
      <alignment horizontal="center"/>
    </xf>
    <xf numFmtId="0" fontId="15" fillId="4" borderId="1" xfId="0" applyFont="1" applyFill="1" applyBorder="1" applyAlignment="1">
      <alignment horizontal="left" vertical="center" wrapText="1"/>
    </xf>
    <xf numFmtId="0" fontId="17" fillId="8" borderId="22" xfId="2" applyFont="1" applyFill="1" applyBorder="1" applyAlignment="1">
      <alignment horizontal="center" vertical="center"/>
    </xf>
    <xf numFmtId="4" fontId="19" fillId="4" borderId="1" xfId="0" applyNumberFormat="1" applyFont="1" applyFill="1" applyBorder="1" applyAlignment="1">
      <alignment horizontal="left"/>
    </xf>
    <xf numFmtId="0" fontId="20" fillId="4" borderId="1" xfId="0" applyFont="1" applyFill="1" applyBorder="1" applyAlignment="1">
      <alignment horizontal="center"/>
    </xf>
    <xf numFmtId="0" fontId="17" fillId="8" borderId="19" xfId="2" applyFont="1" applyFill="1" applyBorder="1" applyAlignment="1">
      <alignment horizontal="center"/>
    </xf>
    <xf numFmtId="0" fontId="19" fillId="8" borderId="22" xfId="2" applyFont="1" applyFill="1" applyBorder="1" applyAlignment="1">
      <alignment horizontal="center" vertical="center"/>
    </xf>
    <xf numFmtId="0" fontId="20" fillId="6" borderId="22" xfId="3" applyFont="1" applyFill="1" applyBorder="1" applyAlignment="1">
      <alignment horizontal="center" vertical="center" wrapText="1"/>
    </xf>
    <xf numFmtId="0" fontId="17" fillId="8" borderId="22" xfId="2" applyFont="1" applyFill="1" applyBorder="1" applyAlignment="1">
      <alignment horizontal="center" vertical="center" wrapText="1"/>
    </xf>
    <xf numFmtId="0" fontId="17" fillId="4" borderId="1" xfId="0" applyFont="1" applyFill="1" applyBorder="1" applyAlignment="1">
      <alignment horizontal="center" wrapText="1"/>
    </xf>
    <xf numFmtId="0" fontId="22" fillId="4" borderId="1" xfId="0" applyFont="1" applyFill="1" applyBorder="1" applyAlignment="1">
      <alignment horizontal="center"/>
    </xf>
    <xf numFmtId="0" fontId="24" fillId="4" borderId="1" xfId="0" applyFont="1" applyFill="1" applyBorder="1" applyAlignment="1">
      <alignment horizontal="left"/>
    </xf>
    <xf numFmtId="0" fontId="19" fillId="4" borderId="3" xfId="0" applyFont="1" applyFill="1" applyBorder="1" applyAlignment="1">
      <alignment horizontal="left"/>
    </xf>
    <xf numFmtId="0" fontId="17" fillId="4" borderId="2" xfId="0" applyFont="1" applyFill="1" applyBorder="1" applyAlignment="1">
      <alignment horizontal="center"/>
    </xf>
    <xf numFmtId="0" fontId="20" fillId="7" borderId="22" xfId="3" applyFont="1" applyFill="1" applyBorder="1" applyAlignment="1">
      <alignment horizontal="center" vertical="center" wrapText="1"/>
    </xf>
    <xf numFmtId="165" fontId="15" fillId="4" borderId="1" xfId="0" applyNumberFormat="1" applyFont="1" applyFill="1" applyBorder="1" applyAlignment="1">
      <alignment horizontal="right" vertical="center"/>
    </xf>
    <xf numFmtId="0" fontId="15" fillId="4" borderId="17" xfId="0" applyFont="1" applyFill="1" applyBorder="1" applyAlignment="1">
      <alignment horizontal="right" vertical="center"/>
    </xf>
    <xf numFmtId="0" fontId="15" fillId="0" borderId="0" xfId="0" applyFont="1" applyFill="1" applyAlignment="1">
      <alignment horizontal="left" vertical="center" wrapText="1"/>
    </xf>
    <xf numFmtId="0" fontId="20" fillId="4" borderId="6" xfId="0" applyFont="1" applyFill="1" applyBorder="1" applyAlignment="1">
      <alignment horizontal="center"/>
    </xf>
    <xf numFmtId="0" fontId="20" fillId="4" borderId="7" xfId="0" applyFont="1" applyFill="1" applyBorder="1" applyAlignment="1">
      <alignment horizontal="center"/>
    </xf>
    <xf numFmtId="0" fontId="20" fillId="4" borderId="8" xfId="0" applyFont="1" applyFill="1" applyBorder="1" applyAlignment="1">
      <alignment horizontal="center"/>
    </xf>
    <xf numFmtId="4" fontId="15" fillId="4" borderId="6" xfId="0" applyNumberFormat="1" applyFont="1" applyFill="1" applyBorder="1" applyAlignment="1">
      <alignment horizontal="right" vertical="top"/>
    </xf>
    <xf numFmtId="4" fontId="15" fillId="4" borderId="8" xfId="0" applyNumberFormat="1" applyFont="1" applyFill="1" applyBorder="1" applyAlignment="1">
      <alignment horizontal="right" vertical="top"/>
    </xf>
    <xf numFmtId="0" fontId="17" fillId="4" borderId="0" xfId="0" applyFont="1" applyFill="1" applyAlignment="1">
      <alignment horizontal="center" vertical="center" wrapText="1"/>
    </xf>
    <xf numFmtId="0" fontId="17" fillId="4" borderId="2" xfId="0" applyFont="1" applyFill="1" applyBorder="1" applyAlignment="1">
      <alignment horizontal="center" vertical="center"/>
    </xf>
    <xf numFmtId="2" fontId="19" fillId="4" borderId="0" xfId="0" applyNumberFormat="1" applyFont="1" applyFill="1" applyBorder="1" applyAlignment="1">
      <alignment horizontal="center" vertical="top" wrapText="1"/>
    </xf>
    <xf numFmtId="2" fontId="19" fillId="4" borderId="0" xfId="0" applyNumberFormat="1" applyFont="1" applyFill="1" applyBorder="1" applyAlignment="1">
      <alignment horizontal="left" vertical="top" wrapText="1"/>
    </xf>
    <xf numFmtId="4" fontId="15" fillId="4" borderId="1" xfId="0" applyNumberFormat="1" applyFont="1" applyFill="1" applyBorder="1" applyAlignment="1">
      <alignment horizontal="right" vertical="top"/>
    </xf>
    <xf numFmtId="4" fontId="15" fillId="4" borderId="17" xfId="0" applyNumberFormat="1" applyFont="1" applyFill="1" applyBorder="1" applyAlignment="1">
      <alignment horizontal="right" vertical="top"/>
    </xf>
    <xf numFmtId="0" fontId="15" fillId="4" borderId="16" xfId="0" applyFont="1" applyFill="1" applyBorder="1" applyAlignment="1">
      <alignment horizontal="left" vertical="top" wrapText="1"/>
    </xf>
    <xf numFmtId="0" fontId="15" fillId="4" borderId="18" xfId="0" applyFont="1" applyFill="1" applyBorder="1" applyAlignment="1">
      <alignment horizontal="left" vertical="top" wrapText="1"/>
    </xf>
    <xf numFmtId="0" fontId="15" fillId="4" borderId="19" xfId="0" applyFont="1" applyFill="1" applyBorder="1" applyAlignment="1">
      <alignment horizontal="left" vertical="top" wrapText="1"/>
    </xf>
    <xf numFmtId="4" fontId="15" fillId="4" borderId="19" xfId="0" applyNumberFormat="1" applyFont="1" applyFill="1" applyBorder="1" applyAlignment="1">
      <alignment horizontal="right" vertical="top"/>
    </xf>
    <xf numFmtId="4" fontId="20" fillId="4" borderId="19" xfId="0" applyNumberFormat="1" applyFont="1" applyFill="1" applyBorder="1" applyAlignment="1">
      <alignment horizontal="center" vertical="top"/>
    </xf>
    <xf numFmtId="4" fontId="20" fillId="4" borderId="20" xfId="0" applyNumberFormat="1" applyFont="1" applyFill="1" applyBorder="1" applyAlignment="1">
      <alignment horizontal="center" vertical="top"/>
    </xf>
    <xf numFmtId="166" fontId="15" fillId="4" borderId="6" xfId="0" applyNumberFormat="1" applyFont="1" applyFill="1" applyBorder="1" applyAlignment="1">
      <alignment horizontal="right" vertical="top"/>
    </xf>
    <xf numFmtId="166" fontId="15" fillId="4" borderId="11" xfId="0" applyNumberFormat="1" applyFont="1" applyFill="1" applyBorder="1" applyAlignment="1">
      <alignment horizontal="right" vertical="top"/>
    </xf>
    <xf numFmtId="4" fontId="20" fillId="4" borderId="1" xfId="0" applyNumberFormat="1" applyFont="1" applyFill="1" applyBorder="1" applyAlignment="1">
      <alignment horizontal="right" vertical="top"/>
    </xf>
    <xf numFmtId="4" fontId="20" fillId="4" borderId="17" xfId="0" applyNumberFormat="1" applyFont="1" applyFill="1" applyBorder="1" applyAlignment="1">
      <alignment horizontal="right" vertical="top"/>
    </xf>
    <xf numFmtId="4" fontId="25" fillId="4" borderId="1" xfId="0" applyNumberFormat="1" applyFont="1" applyFill="1" applyBorder="1" applyAlignment="1">
      <alignment horizontal="right" vertical="top"/>
    </xf>
    <xf numFmtId="4" fontId="25" fillId="4" borderId="17" xfId="0" applyNumberFormat="1" applyFont="1" applyFill="1" applyBorder="1" applyAlignment="1">
      <alignment horizontal="right" vertical="top"/>
    </xf>
    <xf numFmtId="0" fontId="15" fillId="4" borderId="0" xfId="0" applyFont="1" applyFill="1" applyBorder="1" applyAlignment="1">
      <alignment horizontal="center" vertical="center" wrapText="1"/>
    </xf>
    <xf numFmtId="0" fontId="20" fillId="4" borderId="16" xfId="0" applyFont="1" applyFill="1" applyBorder="1" applyAlignment="1">
      <alignment horizontal="left" vertical="top" wrapText="1"/>
    </xf>
    <xf numFmtId="0" fontId="20" fillId="4" borderId="1" xfId="0" applyFont="1" applyFill="1" applyBorder="1" applyAlignment="1">
      <alignment horizontal="left" vertical="top" wrapText="1"/>
    </xf>
    <xf numFmtId="0" fontId="15" fillId="0" borderId="0" xfId="0" applyFont="1" applyFill="1" applyAlignment="1">
      <alignment horizontal="center" vertical="center" wrapText="1"/>
    </xf>
    <xf numFmtId="0" fontId="39" fillId="4" borderId="16" xfId="0" applyFont="1" applyFill="1" applyBorder="1" applyAlignment="1">
      <alignment horizontal="left" vertical="top" wrapText="1"/>
    </xf>
    <xf numFmtId="4" fontId="15" fillId="4" borderId="1" xfId="0" applyNumberFormat="1" applyFont="1" applyFill="1" applyBorder="1" applyAlignment="1">
      <alignment horizontal="right" vertical="center"/>
    </xf>
    <xf numFmtId="0" fontId="20" fillId="7" borderId="22" xfId="3" applyFont="1" applyFill="1" applyBorder="1" applyAlignment="1">
      <alignment horizontal="center" vertical="center"/>
    </xf>
    <xf numFmtId="0" fontId="17" fillId="4" borderId="1" xfId="0" applyFont="1" applyFill="1" applyBorder="1" applyAlignment="1">
      <alignment horizontal="center" vertical="top" wrapText="1"/>
    </xf>
    <xf numFmtId="0" fontId="17" fillId="8" borderId="22" xfId="2" applyFont="1" applyFill="1" applyBorder="1" applyAlignment="1">
      <alignment horizontal="center"/>
    </xf>
    <xf numFmtId="0" fontId="19" fillId="0" borderId="1" xfId="0" applyFont="1" applyFill="1" applyBorder="1" applyAlignment="1">
      <alignment horizontal="left"/>
    </xf>
    <xf numFmtId="0" fontId="19" fillId="4" borderId="1" xfId="0" applyFont="1" applyFill="1" applyBorder="1" applyAlignment="1">
      <alignment horizontal="left" wrapText="1"/>
    </xf>
    <xf numFmtId="0" fontId="19" fillId="4" borderId="16" xfId="0" applyFont="1" applyFill="1" applyBorder="1" applyAlignment="1">
      <alignment horizontal="right" vertical="top"/>
    </xf>
    <xf numFmtId="0" fontId="15" fillId="4" borderId="1" xfId="3" applyFont="1" applyFill="1" applyBorder="1" applyAlignment="1">
      <alignment horizontal="left" vertical="justify"/>
    </xf>
    <xf numFmtId="0" fontId="19" fillId="4" borderId="0" xfId="0" applyFont="1" applyFill="1" applyAlignment="1">
      <alignment horizontal="left" vertical="center" wrapText="1"/>
    </xf>
    <xf numFmtId="0" fontId="19" fillId="4" borderId="0" xfId="0" applyNumberFormat="1" applyFont="1" applyFill="1" applyAlignment="1">
      <alignment horizontal="left" vertical="center" wrapText="1"/>
    </xf>
    <xf numFmtId="0" fontId="20" fillId="8" borderId="22" xfId="0" applyFont="1" applyFill="1" applyBorder="1" applyAlignment="1">
      <alignment horizontal="center" vertical="center"/>
    </xf>
    <xf numFmtId="0" fontId="20" fillId="8" borderId="27" xfId="0" applyFont="1" applyFill="1" applyBorder="1" applyAlignment="1">
      <alignment horizontal="center" vertical="center"/>
    </xf>
    <xf numFmtId="4" fontId="15" fillId="4" borderId="1" xfId="0" applyNumberFormat="1" applyFont="1" applyFill="1" applyBorder="1" applyAlignment="1">
      <alignment horizontal="right"/>
    </xf>
    <xf numFmtId="0" fontId="20" fillId="4" borderId="25" xfId="0" applyFont="1" applyFill="1" applyBorder="1" applyAlignment="1">
      <alignment horizontal="left" vertical="top" wrapText="1"/>
    </xf>
    <xf numFmtId="0" fontId="20" fillId="4" borderId="2" xfId="0" applyFont="1" applyFill="1" applyBorder="1" applyAlignment="1">
      <alignment horizontal="left" vertical="top" wrapText="1"/>
    </xf>
    <xf numFmtId="165" fontId="15" fillId="4" borderId="19" xfId="0" applyNumberFormat="1" applyFont="1" applyFill="1" applyBorder="1" applyAlignment="1">
      <alignment horizontal="right" vertical="center"/>
    </xf>
    <xf numFmtId="0" fontId="15" fillId="4" borderId="20" xfId="0" applyFont="1" applyFill="1" applyBorder="1" applyAlignment="1">
      <alignment horizontal="right" vertical="center"/>
    </xf>
    <xf numFmtId="0" fontId="15" fillId="4" borderId="1" xfId="0" applyFont="1" applyFill="1" applyBorder="1" applyAlignment="1">
      <alignment horizontal="center"/>
    </xf>
    <xf numFmtId="0" fontId="20" fillId="7" borderId="22" xfId="3" applyFont="1" applyFill="1" applyBorder="1" applyAlignment="1">
      <alignment horizontal="center" wrapText="1"/>
    </xf>
    <xf numFmtId="0" fontId="20" fillId="7" borderId="22" xfId="3" applyFont="1" applyFill="1" applyBorder="1" applyAlignment="1">
      <alignment horizontal="center"/>
    </xf>
    <xf numFmtId="0" fontId="17" fillId="8" borderId="22" xfId="2" applyFont="1" applyFill="1" applyBorder="1" applyAlignment="1">
      <alignment horizontal="center" vertical="top" wrapText="1"/>
    </xf>
    <xf numFmtId="0" fontId="17" fillId="8" borderId="22" xfId="2" applyFont="1" applyFill="1" applyBorder="1" applyAlignment="1">
      <alignment horizontal="center" vertical="top"/>
    </xf>
    <xf numFmtId="0" fontId="20" fillId="8" borderId="21" xfId="0" applyFont="1" applyFill="1" applyBorder="1" applyAlignment="1">
      <alignment horizontal="center" vertical="center" wrapText="1"/>
    </xf>
    <xf numFmtId="0" fontId="20" fillId="8" borderId="22" xfId="0" applyFont="1" applyFill="1" applyBorder="1" applyAlignment="1">
      <alignment horizontal="center" vertical="center" wrapText="1"/>
    </xf>
    <xf numFmtId="0" fontId="17" fillId="8" borderId="22" xfId="1" applyFont="1" applyFill="1" applyBorder="1" applyAlignment="1">
      <alignment horizontal="center" vertical="center"/>
    </xf>
    <xf numFmtId="0" fontId="19" fillId="7" borderId="2" xfId="0" applyFont="1" applyFill="1" applyBorder="1" applyAlignment="1">
      <alignment horizontal="center"/>
    </xf>
    <xf numFmtId="0" fontId="15" fillId="4" borderId="2" xfId="0" applyFont="1" applyFill="1" applyBorder="1" applyAlignment="1">
      <alignment horizontal="center"/>
    </xf>
    <xf numFmtId="4" fontId="20" fillId="4" borderId="2" xfId="0" applyNumberFormat="1" applyFont="1" applyFill="1" applyBorder="1" applyAlignment="1">
      <alignment horizontal="right" vertical="top"/>
    </xf>
    <xf numFmtId="4" fontId="20" fillId="4" borderId="23" xfId="0" applyNumberFormat="1" applyFont="1" applyFill="1" applyBorder="1" applyAlignment="1">
      <alignment horizontal="right" vertical="top"/>
    </xf>
    <xf numFmtId="0" fontId="15" fillId="4" borderId="10" xfId="0" applyFont="1" applyFill="1" applyBorder="1" applyAlignment="1">
      <alignment horizontal="left" vertical="top" wrapText="1"/>
    </xf>
    <xf numFmtId="0" fontId="15" fillId="4" borderId="7" xfId="0" applyFont="1" applyFill="1" applyBorder="1" applyAlignment="1">
      <alignment horizontal="left" vertical="top" wrapText="1"/>
    </xf>
    <xf numFmtId="0" fontId="15" fillId="4" borderId="8" xfId="0" applyFont="1" applyFill="1" applyBorder="1" applyAlignment="1">
      <alignment horizontal="left" vertical="top" wrapText="1"/>
    </xf>
    <xf numFmtId="0" fontId="15" fillId="4" borderId="18" xfId="0" applyFont="1" applyFill="1" applyBorder="1" applyAlignment="1">
      <alignment horizontal="left" vertical="center"/>
    </xf>
    <xf numFmtId="0" fontId="15" fillId="4" borderId="19" xfId="0" applyFont="1" applyFill="1" applyBorder="1" applyAlignment="1">
      <alignment horizontal="left" vertical="center"/>
    </xf>
    <xf numFmtId="166" fontId="15" fillId="4" borderId="14" xfId="0" applyNumberFormat="1" applyFont="1" applyFill="1" applyBorder="1" applyAlignment="1">
      <alignment horizontal="right" vertical="top"/>
    </xf>
    <xf numFmtId="166" fontId="15" fillId="4" borderId="15" xfId="0" applyNumberFormat="1" applyFont="1" applyFill="1" applyBorder="1" applyAlignment="1">
      <alignment horizontal="right" vertical="top"/>
    </xf>
    <xf numFmtId="0" fontId="15" fillId="4" borderId="16" xfId="0" applyFont="1" applyFill="1" applyBorder="1" applyAlignment="1">
      <alignment horizontal="left" vertical="center"/>
    </xf>
    <xf numFmtId="0" fontId="15" fillId="4" borderId="1" xfId="0" applyFont="1" applyFill="1" applyBorder="1" applyAlignment="1">
      <alignment horizontal="left" vertical="center"/>
    </xf>
    <xf numFmtId="4" fontId="20" fillId="4" borderId="1" xfId="0" applyNumberFormat="1" applyFont="1" applyFill="1" applyBorder="1" applyAlignment="1">
      <alignment horizontal="center" vertical="top"/>
    </xf>
    <xf numFmtId="4" fontId="20" fillId="4" borderId="17" xfId="0" applyNumberFormat="1" applyFont="1" applyFill="1" applyBorder="1" applyAlignment="1">
      <alignment horizontal="center" vertical="top"/>
    </xf>
    <xf numFmtId="0" fontId="15" fillId="4" borderId="12" xfId="0" applyFont="1" applyFill="1" applyBorder="1" applyAlignment="1">
      <alignment horizontal="left" vertical="top" wrapText="1"/>
    </xf>
    <xf numFmtId="0" fontId="15" fillId="4" borderId="13" xfId="0" applyFont="1" applyFill="1" applyBorder="1" applyAlignment="1">
      <alignment horizontal="left" vertical="top" wrapText="1"/>
    </xf>
    <xf numFmtId="0" fontId="15" fillId="4" borderId="14" xfId="0" applyFont="1" applyFill="1" applyBorder="1" applyAlignment="1">
      <alignment horizontal="left" vertical="top" wrapText="1"/>
    </xf>
    <xf numFmtId="0" fontId="20" fillId="4" borderId="0" xfId="0" applyFont="1" applyFill="1" applyBorder="1" applyAlignment="1">
      <alignment horizontal="center" vertical="center"/>
    </xf>
    <xf numFmtId="0" fontId="15" fillId="4" borderId="0" xfId="0" applyFont="1" applyFill="1" applyBorder="1" applyAlignment="1">
      <alignment horizontal="center" vertical="center"/>
    </xf>
    <xf numFmtId="0" fontId="19" fillId="4" borderId="0" xfId="0" applyFont="1" applyFill="1" applyAlignment="1">
      <alignment horizontal="left" wrapText="1"/>
    </xf>
    <xf numFmtId="0" fontId="17" fillId="8" borderId="19" xfId="2" applyFont="1" applyFill="1" applyBorder="1" applyAlignment="1">
      <alignment horizontal="center" vertical="center"/>
    </xf>
    <xf numFmtId="0" fontId="20" fillId="7" borderId="2" xfId="3" applyFont="1" applyFill="1" applyBorder="1" applyAlignment="1">
      <alignment horizontal="center" vertical="top" wrapText="1"/>
    </xf>
    <xf numFmtId="0" fontId="20" fillId="7" borderId="22" xfId="3" applyFont="1" applyFill="1" applyBorder="1" applyAlignment="1">
      <alignment horizontal="center" vertical="top" wrapText="1"/>
    </xf>
    <xf numFmtId="0" fontId="19" fillId="4" borderId="0" xfId="0" applyFont="1" applyFill="1" applyAlignment="1">
      <alignment horizontal="left"/>
    </xf>
    <xf numFmtId="0" fontId="17" fillId="4" borderId="0" xfId="0" applyFont="1" applyFill="1" applyAlignment="1">
      <alignment horizontal="center"/>
    </xf>
    <xf numFmtId="0" fontId="20" fillId="6" borderId="22" xfId="3" applyFont="1" applyFill="1" applyBorder="1" applyAlignment="1">
      <alignment horizontal="center" vertical="top" wrapText="1"/>
    </xf>
    <xf numFmtId="0" fontId="18" fillId="4" borderId="0" xfId="0" applyFont="1" applyFill="1" applyAlignment="1">
      <alignment horizontal="center" vertical="center" wrapText="1"/>
    </xf>
    <xf numFmtId="0" fontId="19" fillId="4" borderId="0" xfId="0" applyFont="1" applyFill="1" applyBorder="1" applyAlignment="1">
      <alignment horizontal="left" vertical="top" wrapText="1"/>
    </xf>
    <xf numFmtId="0" fontId="20" fillId="4" borderId="0" xfId="3" applyFont="1" applyFill="1" applyAlignment="1">
      <alignment horizontal="center" vertical="center"/>
    </xf>
    <xf numFmtId="0" fontId="17" fillId="4" borderId="0" xfId="0" applyFont="1" applyFill="1" applyAlignment="1">
      <alignment horizontal="center" vertical="center"/>
    </xf>
    <xf numFmtId="49" fontId="19" fillId="4" borderId="0" xfId="0" applyNumberFormat="1" applyFont="1" applyFill="1" applyAlignment="1">
      <alignment horizontal="left" vertical="center" wrapText="1"/>
    </xf>
    <xf numFmtId="0" fontId="15" fillId="4" borderId="6" xfId="0" applyFont="1" applyFill="1" applyBorder="1" applyAlignment="1">
      <alignment horizontal="center"/>
    </xf>
    <xf numFmtId="0" fontId="15" fillId="4" borderId="7" xfId="0" applyFont="1" applyFill="1" applyBorder="1" applyAlignment="1">
      <alignment horizontal="center"/>
    </xf>
    <xf numFmtId="0" fontId="15" fillId="4" borderId="8" xfId="0" applyFont="1" applyFill="1" applyBorder="1" applyAlignment="1">
      <alignment horizontal="center"/>
    </xf>
    <xf numFmtId="4" fontId="15" fillId="4" borderId="6" xfId="0" applyNumberFormat="1" applyFont="1" applyFill="1" applyBorder="1" applyAlignment="1">
      <alignment horizontal="center" vertical="top"/>
    </xf>
    <xf numFmtId="4" fontId="15" fillId="4" borderId="11" xfId="0" applyNumberFormat="1" applyFont="1" applyFill="1" applyBorder="1" applyAlignment="1">
      <alignment horizontal="center" vertical="top"/>
    </xf>
    <xf numFmtId="0" fontId="15" fillId="4" borderId="0" xfId="0" applyFont="1" applyFill="1" applyAlignment="1">
      <alignment horizontal="left" vertical="center" wrapText="1"/>
    </xf>
  </cellXfs>
  <cellStyles count="4">
    <cellStyle name="20% - Accent2" xfId="1" builtinId="34"/>
    <cellStyle name="40% - Accent2" xfId="2" builtinId="35"/>
    <cellStyle name="Normal" xfId="0" builtinId="0"/>
    <cellStyle name="Normal 4 2" xfId="3" xr:uid="{00000000-0005-0000-0000-000003000000}"/>
  </cellStyles>
  <dxfs count="0"/>
  <tableStyles count="1" defaultTableStyle="TableStyleMedium9"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N524"/>
  <sheetViews>
    <sheetView tabSelected="1" topLeftCell="A439" zoomScale="60" zoomScaleNormal="60" zoomScalePageLayoutView="80" workbookViewId="0">
      <selection activeCell="J464" sqref="J464"/>
    </sheetView>
  </sheetViews>
  <sheetFormatPr defaultRowHeight="15" x14ac:dyDescent="0.25"/>
  <cols>
    <col min="1" max="1" width="3.140625" style="4" customWidth="1"/>
    <col min="2" max="2" width="9.140625" style="4"/>
    <col min="3" max="3" width="21.5703125" style="2" customWidth="1"/>
    <col min="4" max="4" width="17.85546875" style="2" customWidth="1"/>
    <col min="5" max="5" width="15.5703125" style="2" customWidth="1"/>
    <col min="6" max="6" width="9.140625" style="2"/>
    <col min="7" max="7" width="15" style="2" customWidth="1"/>
    <col min="8" max="8" width="12.42578125" style="2" customWidth="1"/>
    <col min="9" max="9" width="37" style="2" customWidth="1"/>
    <col min="10" max="10" width="32.5703125" style="2" customWidth="1"/>
    <col min="11" max="11" width="68.140625" style="2" customWidth="1"/>
    <col min="12" max="12" width="48.42578125" style="3" customWidth="1"/>
    <col min="13" max="13" width="18.7109375" style="2" customWidth="1"/>
    <col min="14" max="14" width="12.7109375" style="2" customWidth="1"/>
    <col min="19" max="92" width="9.140625" style="70"/>
  </cols>
  <sheetData>
    <row r="2" spans="1:92" ht="43.5" customHeight="1" x14ac:dyDescent="0.25">
      <c r="A2" s="19"/>
      <c r="B2" s="209" t="s">
        <v>7</v>
      </c>
      <c r="C2" s="209"/>
      <c r="D2" s="209"/>
      <c r="E2" s="209"/>
      <c r="F2" s="209"/>
      <c r="G2" s="209"/>
      <c r="H2" s="209"/>
      <c r="I2" s="209"/>
      <c r="J2" s="209"/>
      <c r="K2" s="209"/>
      <c r="L2" s="22"/>
      <c r="M2" s="41"/>
      <c r="N2" s="41"/>
      <c r="O2" s="19"/>
      <c r="P2" s="19"/>
      <c r="Q2" s="19"/>
      <c r="R2" s="19"/>
    </row>
    <row r="3" spans="1:92" ht="15" customHeight="1" x14ac:dyDescent="0.25">
      <c r="A3" s="145"/>
      <c r="B3" s="209"/>
      <c r="C3" s="209"/>
      <c r="D3" s="209"/>
      <c r="E3" s="209"/>
      <c r="F3" s="209"/>
      <c r="G3" s="209"/>
      <c r="H3" s="209"/>
      <c r="I3" s="209"/>
      <c r="J3" s="209"/>
      <c r="K3" s="209"/>
      <c r="L3" s="145"/>
      <c r="M3" s="12"/>
      <c r="N3" s="12"/>
      <c r="O3" s="19"/>
      <c r="P3" s="19"/>
      <c r="Q3" s="19"/>
      <c r="R3" s="19"/>
    </row>
    <row r="4" spans="1:92" ht="50.25" customHeight="1" x14ac:dyDescent="0.25">
      <c r="A4" s="145"/>
      <c r="B4" s="209"/>
      <c r="C4" s="209"/>
      <c r="D4" s="209"/>
      <c r="E4" s="209"/>
      <c r="F4" s="209"/>
      <c r="G4" s="209"/>
      <c r="H4" s="209"/>
      <c r="I4" s="209"/>
      <c r="J4" s="209"/>
      <c r="K4" s="209"/>
      <c r="L4" s="145"/>
      <c r="M4" s="12"/>
      <c r="N4" s="12"/>
      <c r="O4" s="19"/>
      <c r="P4" s="19"/>
      <c r="Q4" s="19"/>
      <c r="R4" s="19"/>
    </row>
    <row r="5" spans="1:92" ht="15" customHeight="1" x14ac:dyDescent="0.25">
      <c r="A5" s="145"/>
      <c r="B5" s="209"/>
      <c r="C5" s="209"/>
      <c r="D5" s="209"/>
      <c r="E5" s="209"/>
      <c r="F5" s="209"/>
      <c r="G5" s="209"/>
      <c r="H5" s="209"/>
      <c r="I5" s="209"/>
      <c r="J5" s="209"/>
      <c r="K5" s="209"/>
      <c r="L5" s="145"/>
      <c r="M5" s="12"/>
      <c r="N5" s="12"/>
      <c r="O5" s="19"/>
      <c r="P5" s="19"/>
      <c r="Q5" s="19"/>
      <c r="R5" s="19"/>
    </row>
    <row r="6" spans="1:92" ht="15" customHeight="1" x14ac:dyDescent="0.25">
      <c r="A6" s="145"/>
      <c r="B6" s="209"/>
      <c r="C6" s="209"/>
      <c r="D6" s="209"/>
      <c r="E6" s="209"/>
      <c r="F6" s="209"/>
      <c r="G6" s="209"/>
      <c r="H6" s="209"/>
      <c r="I6" s="209"/>
      <c r="J6" s="209"/>
      <c r="K6" s="209"/>
      <c r="L6" s="145"/>
      <c r="M6" s="12"/>
      <c r="N6" s="12"/>
      <c r="O6" s="19"/>
      <c r="P6" s="19"/>
      <c r="Q6" s="19"/>
      <c r="R6" s="19"/>
    </row>
    <row r="7" spans="1:92" ht="102.75" customHeight="1" x14ac:dyDescent="0.25">
      <c r="A7" s="314" t="s">
        <v>8</v>
      </c>
      <c r="B7" s="314"/>
      <c r="C7" s="314"/>
      <c r="D7" s="314"/>
      <c r="E7" s="314"/>
      <c r="F7" s="314"/>
      <c r="G7" s="314"/>
      <c r="H7" s="314"/>
      <c r="I7" s="314"/>
      <c r="J7" s="314"/>
      <c r="K7" s="314"/>
      <c r="L7" s="153"/>
      <c r="M7" s="12"/>
      <c r="N7" s="12"/>
      <c r="O7" s="19"/>
      <c r="P7" s="19"/>
      <c r="Q7" s="19"/>
      <c r="R7" s="19"/>
    </row>
    <row r="8" spans="1:92" ht="33" x14ac:dyDescent="0.25">
      <c r="A8" s="42"/>
      <c r="B8" s="42"/>
      <c r="C8" s="42"/>
      <c r="D8" s="42"/>
      <c r="E8" s="42"/>
      <c r="F8" s="42"/>
      <c r="G8" s="42"/>
      <c r="H8" s="42"/>
      <c r="I8" s="42"/>
      <c r="J8" s="42"/>
      <c r="K8" s="42"/>
      <c r="L8" s="43"/>
      <c r="M8" s="44"/>
      <c r="N8" s="44"/>
      <c r="O8" s="19"/>
      <c r="P8" s="19"/>
      <c r="Q8" s="19"/>
      <c r="R8" s="19"/>
    </row>
    <row r="9" spans="1:92" ht="33" x14ac:dyDescent="0.25">
      <c r="A9" s="156"/>
      <c r="B9" s="156"/>
      <c r="C9" s="316" t="s">
        <v>9</v>
      </c>
      <c r="D9" s="316"/>
      <c r="E9" s="316"/>
      <c r="F9" s="316"/>
      <c r="G9" s="316"/>
      <c r="H9" s="316"/>
      <c r="I9" s="316"/>
      <c r="J9" s="316"/>
      <c r="K9" s="316"/>
      <c r="L9" s="156"/>
      <c r="M9" s="44"/>
      <c r="N9" s="44"/>
      <c r="O9" s="19"/>
      <c r="P9" s="19"/>
      <c r="Q9" s="19"/>
      <c r="R9" s="19"/>
    </row>
    <row r="10" spans="1:92" ht="26.25" x14ac:dyDescent="0.25">
      <c r="A10" s="154"/>
      <c r="B10" s="154"/>
      <c r="C10" s="317" t="s">
        <v>6</v>
      </c>
      <c r="D10" s="317"/>
      <c r="E10" s="317"/>
      <c r="F10" s="317"/>
      <c r="G10" s="317"/>
      <c r="H10" s="317"/>
      <c r="I10" s="317"/>
      <c r="J10" s="317"/>
      <c r="K10" s="317"/>
      <c r="L10" s="154"/>
      <c r="M10" s="12"/>
      <c r="N10" s="12"/>
      <c r="O10" s="19"/>
      <c r="P10" s="19"/>
      <c r="Q10" s="19"/>
      <c r="R10" s="19"/>
    </row>
    <row r="11" spans="1:92" ht="25.5" customHeight="1" x14ac:dyDescent="0.25">
      <c r="A11" s="155" t="s">
        <v>5</v>
      </c>
      <c r="B11" s="155"/>
      <c r="C11" s="315" t="s">
        <v>10</v>
      </c>
      <c r="D11" s="315"/>
      <c r="E11" s="315"/>
      <c r="F11" s="315"/>
      <c r="G11" s="315"/>
      <c r="H11" s="315"/>
      <c r="I11" s="315"/>
      <c r="J11" s="315"/>
      <c r="K11" s="315"/>
      <c r="L11" s="155"/>
      <c r="M11" s="12"/>
      <c r="N11" s="12"/>
      <c r="O11" s="19"/>
      <c r="P11" s="19"/>
      <c r="Q11" s="19"/>
      <c r="R11" s="19"/>
    </row>
    <row r="12" spans="1:92" s="4" customFormat="1" ht="26.25" thickBot="1" x14ac:dyDescent="0.3">
      <c r="A12" s="65"/>
      <c r="B12" s="65"/>
      <c r="C12" s="65"/>
      <c r="D12" s="65"/>
      <c r="E12" s="65"/>
      <c r="F12" s="65"/>
      <c r="G12" s="65"/>
      <c r="H12" s="65"/>
      <c r="I12" s="65"/>
      <c r="J12" s="65"/>
      <c r="K12" s="65"/>
      <c r="L12" s="65"/>
      <c r="M12" s="12"/>
      <c r="N12" s="12"/>
      <c r="O12" s="19"/>
      <c r="P12" s="19"/>
      <c r="Q12" s="19"/>
      <c r="R12" s="19"/>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row>
    <row r="13" spans="1:92" ht="36.75" customHeight="1" thickTop="1" thickBot="1" x14ac:dyDescent="0.3">
      <c r="A13" s="19"/>
      <c r="B13" s="19"/>
      <c r="C13" s="284" t="s">
        <v>11</v>
      </c>
      <c r="D13" s="285"/>
      <c r="E13" s="285"/>
      <c r="F13" s="285"/>
      <c r="G13" s="285"/>
      <c r="H13" s="272" t="s">
        <v>12</v>
      </c>
      <c r="I13" s="272"/>
      <c r="J13" s="272" t="s">
        <v>13</v>
      </c>
      <c r="K13" s="273"/>
      <c r="L13" s="22"/>
      <c r="M13" s="12"/>
      <c r="N13" s="12"/>
      <c r="O13" s="19"/>
      <c r="P13" s="19"/>
      <c r="Q13" s="19"/>
      <c r="R13" s="19"/>
    </row>
    <row r="14" spans="1:92" ht="27" thickTop="1" x14ac:dyDescent="0.35">
      <c r="A14" s="19"/>
      <c r="B14" s="19"/>
      <c r="C14" s="275" t="s">
        <v>14</v>
      </c>
      <c r="D14" s="276"/>
      <c r="E14" s="276"/>
      <c r="F14" s="276"/>
      <c r="G14" s="276"/>
      <c r="H14" s="288"/>
      <c r="I14" s="288"/>
      <c r="J14" s="289">
        <f>SUM(H15:I20)</f>
        <v>7108828.3399999999</v>
      </c>
      <c r="K14" s="290"/>
      <c r="L14" s="22"/>
      <c r="M14" s="12"/>
      <c r="N14" s="12"/>
      <c r="O14" s="19"/>
      <c r="P14" s="19"/>
      <c r="Q14" s="19"/>
      <c r="R14" s="19"/>
    </row>
    <row r="15" spans="1:92" s="1" customFormat="1" ht="30.75" customHeight="1" x14ac:dyDescent="0.35">
      <c r="A15" s="19"/>
      <c r="B15" s="19"/>
      <c r="C15" s="245" t="s">
        <v>15</v>
      </c>
      <c r="D15" s="215"/>
      <c r="E15" s="215"/>
      <c r="F15" s="215"/>
      <c r="G15" s="215"/>
      <c r="H15" s="274">
        <f>J47</f>
        <v>1830000</v>
      </c>
      <c r="I15" s="274"/>
      <c r="J15" s="243"/>
      <c r="K15" s="244"/>
      <c r="L15" s="22"/>
      <c r="M15" s="12"/>
      <c r="N15" s="12"/>
      <c r="O15" s="19"/>
      <c r="P15" s="19"/>
      <c r="Q15" s="19"/>
      <c r="R15" s="19"/>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row>
    <row r="16" spans="1:92" s="1" customFormat="1" ht="25.5" x14ac:dyDescent="0.25">
      <c r="A16" s="19"/>
      <c r="B16" s="19"/>
      <c r="C16" s="245" t="s">
        <v>16</v>
      </c>
      <c r="D16" s="215"/>
      <c r="E16" s="215"/>
      <c r="F16" s="215"/>
      <c r="G16" s="215"/>
      <c r="H16" s="243">
        <f>J52</f>
        <v>30000</v>
      </c>
      <c r="I16" s="243"/>
      <c r="J16" s="243"/>
      <c r="K16" s="244"/>
      <c r="L16" s="22"/>
      <c r="M16" s="12"/>
      <c r="N16" s="12"/>
      <c r="O16" s="19"/>
      <c r="P16" s="19"/>
      <c r="Q16" s="19"/>
      <c r="R16" s="19"/>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row>
    <row r="17" spans="1:92" s="1" customFormat="1" ht="25.5" x14ac:dyDescent="0.25">
      <c r="A17" s="19"/>
      <c r="B17" s="19"/>
      <c r="C17" s="245" t="s">
        <v>17</v>
      </c>
      <c r="D17" s="215"/>
      <c r="E17" s="215"/>
      <c r="F17" s="215"/>
      <c r="G17" s="215"/>
      <c r="H17" s="243">
        <f>J55</f>
        <v>1175000</v>
      </c>
      <c r="I17" s="243"/>
      <c r="J17" s="243"/>
      <c r="K17" s="244"/>
      <c r="L17" s="22"/>
      <c r="M17" s="45"/>
      <c r="N17" s="45"/>
      <c r="O17" s="19"/>
      <c r="P17" s="19"/>
      <c r="Q17" s="19"/>
      <c r="R17" s="19"/>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row>
    <row r="18" spans="1:92" s="1" customFormat="1" ht="25.5" x14ac:dyDescent="0.25">
      <c r="A18" s="19"/>
      <c r="B18" s="19"/>
      <c r="C18" s="245" t="s">
        <v>18</v>
      </c>
      <c r="D18" s="215"/>
      <c r="E18" s="215"/>
      <c r="F18" s="215"/>
      <c r="G18" s="215"/>
      <c r="H18" s="243">
        <f>J63</f>
        <v>45500</v>
      </c>
      <c r="I18" s="243"/>
      <c r="J18" s="243"/>
      <c r="K18" s="244"/>
      <c r="L18" s="22"/>
      <c r="M18" s="45"/>
      <c r="N18" s="45"/>
      <c r="O18" s="19"/>
      <c r="P18" s="19"/>
      <c r="Q18" s="19"/>
      <c r="R18" s="19"/>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row>
    <row r="19" spans="1:92" s="4" customFormat="1" ht="25.5" x14ac:dyDescent="0.25">
      <c r="A19" s="19"/>
      <c r="B19" s="19"/>
      <c r="C19" s="291" t="s">
        <v>19</v>
      </c>
      <c r="D19" s="292"/>
      <c r="E19" s="292"/>
      <c r="F19" s="292"/>
      <c r="G19" s="293"/>
      <c r="H19" s="237">
        <f>J68</f>
        <v>200000</v>
      </c>
      <c r="I19" s="238"/>
      <c r="J19" s="322"/>
      <c r="K19" s="323"/>
      <c r="L19" s="22"/>
      <c r="M19" s="45"/>
      <c r="N19" s="45"/>
      <c r="O19" s="19"/>
      <c r="P19" s="19"/>
      <c r="Q19" s="19"/>
      <c r="R19" s="19"/>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row>
    <row r="20" spans="1:92" s="1" customFormat="1" ht="25.5" x14ac:dyDescent="0.35">
      <c r="A20" s="19"/>
      <c r="B20" s="19"/>
      <c r="C20" s="245" t="s">
        <v>20</v>
      </c>
      <c r="D20" s="215"/>
      <c r="E20" s="215"/>
      <c r="F20" s="215"/>
      <c r="G20" s="215"/>
      <c r="H20" s="274">
        <f>J72</f>
        <v>3828328.34</v>
      </c>
      <c r="I20" s="274"/>
      <c r="J20" s="243"/>
      <c r="K20" s="244"/>
      <c r="L20" s="22"/>
      <c r="M20" s="45"/>
      <c r="N20" s="45"/>
      <c r="O20" s="19"/>
      <c r="P20" s="19"/>
      <c r="Q20" s="19"/>
      <c r="R20" s="19"/>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row>
    <row r="21" spans="1:92" s="1" customFormat="1" ht="26.25" x14ac:dyDescent="0.35">
      <c r="A21" s="19"/>
      <c r="B21" s="19"/>
      <c r="C21" s="258" t="s">
        <v>20</v>
      </c>
      <c r="D21" s="259"/>
      <c r="E21" s="259"/>
      <c r="F21" s="259"/>
      <c r="G21" s="259"/>
      <c r="H21" s="279"/>
      <c r="I21" s="279"/>
      <c r="J21" s="253">
        <f>H22+H23+H24+H25+H29</f>
        <v>7908828.3400000008</v>
      </c>
      <c r="K21" s="254"/>
      <c r="L21" s="22"/>
      <c r="M21" s="45"/>
      <c r="N21" s="45"/>
      <c r="O21" s="19"/>
      <c r="P21" s="19"/>
      <c r="Q21" s="19"/>
      <c r="R21" s="19"/>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row>
    <row r="22" spans="1:92" s="1" customFormat="1" ht="25.5" x14ac:dyDescent="0.25">
      <c r="A22" s="19"/>
      <c r="B22" s="19"/>
      <c r="C22" s="245" t="s">
        <v>21</v>
      </c>
      <c r="D22" s="215"/>
      <c r="E22" s="215"/>
      <c r="F22" s="215"/>
      <c r="G22" s="215"/>
      <c r="H22" s="243">
        <f>J82+J88+J92+J97+J107+J111+J113+J115</f>
        <v>2386530</v>
      </c>
      <c r="I22" s="243"/>
      <c r="J22" s="243"/>
      <c r="K22" s="244"/>
      <c r="L22" s="22"/>
      <c r="M22" s="45"/>
      <c r="N22" s="45"/>
      <c r="O22" s="19"/>
      <c r="P22" s="19"/>
      <c r="Q22" s="19"/>
      <c r="R22" s="19"/>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row>
    <row r="23" spans="1:92" ht="51.75" customHeight="1" x14ac:dyDescent="0.25">
      <c r="A23" s="19"/>
      <c r="B23" s="19"/>
      <c r="C23" s="245" t="s">
        <v>22</v>
      </c>
      <c r="D23" s="215"/>
      <c r="E23" s="215"/>
      <c r="F23" s="215"/>
      <c r="G23" s="215"/>
      <c r="H23" s="262">
        <f>J123+J135</f>
        <v>1166663.21</v>
      </c>
      <c r="I23" s="262"/>
      <c r="J23" s="243"/>
      <c r="K23" s="244"/>
      <c r="L23" s="46"/>
      <c r="M23" s="42"/>
      <c r="N23" s="42"/>
      <c r="O23" s="19"/>
      <c r="P23" s="19"/>
      <c r="Q23" s="19"/>
      <c r="R23" s="19"/>
    </row>
    <row r="24" spans="1:92" ht="25.5" x14ac:dyDescent="0.25">
      <c r="A24" s="19"/>
      <c r="B24" s="19"/>
      <c r="C24" s="245" t="s">
        <v>23</v>
      </c>
      <c r="D24" s="215"/>
      <c r="E24" s="215"/>
      <c r="F24" s="215"/>
      <c r="G24" s="215"/>
      <c r="H24" s="243">
        <f>J147</f>
        <v>115000</v>
      </c>
      <c r="I24" s="243"/>
      <c r="J24" s="243"/>
      <c r="K24" s="244"/>
      <c r="L24" s="73"/>
      <c r="M24" s="74"/>
      <c r="N24" s="74"/>
      <c r="O24" s="19"/>
      <c r="P24" s="19"/>
      <c r="Q24" s="19"/>
      <c r="R24" s="19"/>
    </row>
    <row r="25" spans="1:92" ht="25.5" x14ac:dyDescent="0.25">
      <c r="A25" s="19"/>
      <c r="B25" s="19"/>
      <c r="C25" s="245" t="s">
        <v>24</v>
      </c>
      <c r="D25" s="215"/>
      <c r="E25" s="215"/>
      <c r="F25" s="215"/>
      <c r="G25" s="215"/>
      <c r="H25" s="243">
        <f>J138</f>
        <v>3994826.43</v>
      </c>
      <c r="I25" s="243"/>
      <c r="J25" s="243"/>
      <c r="K25" s="244"/>
      <c r="L25" s="73"/>
      <c r="M25" s="74"/>
      <c r="N25" s="74"/>
      <c r="O25" s="19"/>
      <c r="P25" s="19"/>
      <c r="Q25" s="19"/>
      <c r="R25" s="19"/>
    </row>
    <row r="26" spans="1:92" ht="26.25" x14ac:dyDescent="0.25">
      <c r="A26" s="19"/>
      <c r="B26" s="19"/>
      <c r="C26" s="261" t="s">
        <v>25</v>
      </c>
      <c r="D26" s="259"/>
      <c r="E26" s="259"/>
      <c r="F26" s="259"/>
      <c r="G26" s="259"/>
      <c r="H26" s="243"/>
      <c r="I26" s="243"/>
      <c r="J26" s="255">
        <f>J27</f>
        <v>800000</v>
      </c>
      <c r="K26" s="256"/>
      <c r="L26" s="48"/>
      <c r="M26" s="49"/>
      <c r="N26" s="49"/>
      <c r="O26" s="19"/>
      <c r="P26" s="19"/>
      <c r="Q26" s="19"/>
      <c r="R26" s="19"/>
    </row>
    <row r="27" spans="1:92" ht="26.25" x14ac:dyDescent="0.25">
      <c r="A27" s="19"/>
      <c r="B27" s="19"/>
      <c r="C27" s="258" t="s">
        <v>26</v>
      </c>
      <c r="D27" s="259"/>
      <c r="E27" s="259"/>
      <c r="F27" s="259"/>
      <c r="G27" s="259"/>
      <c r="H27" s="243"/>
      <c r="I27" s="243"/>
      <c r="J27" s="253">
        <f>J70</f>
        <v>800000</v>
      </c>
      <c r="K27" s="254"/>
      <c r="L27" s="48"/>
      <c r="M27" s="50"/>
      <c r="N27" s="50"/>
      <c r="O27" s="19"/>
      <c r="P27" s="19"/>
      <c r="Q27" s="19"/>
      <c r="R27" s="19"/>
    </row>
    <row r="28" spans="1:92" ht="41.25" customHeight="1" x14ac:dyDescent="0.25">
      <c r="A28" s="19"/>
      <c r="B28" s="19"/>
      <c r="C28" s="245" t="s">
        <v>27</v>
      </c>
      <c r="D28" s="215"/>
      <c r="E28" s="215"/>
      <c r="F28" s="215"/>
      <c r="G28" s="215"/>
      <c r="H28" s="253">
        <v>0</v>
      </c>
      <c r="I28" s="253"/>
      <c r="J28" s="253"/>
      <c r="K28" s="254"/>
      <c r="L28" s="48"/>
      <c r="M28" s="51"/>
      <c r="N28" s="51"/>
      <c r="O28" s="19"/>
      <c r="P28" s="19"/>
      <c r="Q28" s="19"/>
      <c r="R28" s="19"/>
    </row>
    <row r="29" spans="1:92" ht="31.5" customHeight="1" x14ac:dyDescent="0.3">
      <c r="A29" s="19"/>
      <c r="B29" s="19"/>
      <c r="C29" s="245" t="s">
        <v>28</v>
      </c>
      <c r="D29" s="215"/>
      <c r="E29" s="215"/>
      <c r="F29" s="215"/>
      <c r="G29" s="215"/>
      <c r="H29" s="243">
        <f>J145</f>
        <v>245808.7</v>
      </c>
      <c r="I29" s="243"/>
      <c r="J29" s="253"/>
      <c r="K29" s="254"/>
      <c r="L29" s="52"/>
      <c r="M29" s="12"/>
      <c r="N29" s="12"/>
      <c r="O29" s="19"/>
      <c r="P29" s="19"/>
      <c r="Q29" s="19"/>
      <c r="R29" s="19"/>
    </row>
    <row r="30" spans="1:92" ht="27.75" customHeight="1" x14ac:dyDescent="0.25">
      <c r="A30" s="19"/>
      <c r="B30" s="19"/>
      <c r="C30" s="258" t="s">
        <v>29</v>
      </c>
      <c r="D30" s="259"/>
      <c r="E30" s="259"/>
      <c r="F30" s="259"/>
      <c r="G30" s="259"/>
      <c r="H30" s="243"/>
      <c r="I30" s="243"/>
      <c r="J30" s="253">
        <f>J31</f>
        <v>800000</v>
      </c>
      <c r="K30" s="254"/>
      <c r="L30" s="22"/>
      <c r="M30" s="12"/>
      <c r="N30" s="12"/>
      <c r="O30" s="19"/>
      <c r="P30" s="19"/>
      <c r="Q30" s="19"/>
      <c r="R30" s="19"/>
    </row>
    <row r="31" spans="1:92" ht="26.25" customHeight="1" x14ac:dyDescent="0.25">
      <c r="A31" s="19"/>
      <c r="B31" s="19"/>
      <c r="C31" s="258" t="s">
        <v>30</v>
      </c>
      <c r="D31" s="259"/>
      <c r="E31" s="259"/>
      <c r="F31" s="259"/>
      <c r="G31" s="259"/>
      <c r="H31" s="243"/>
      <c r="I31" s="243"/>
      <c r="J31" s="253">
        <f>SUM(H32:I33)</f>
        <v>800000</v>
      </c>
      <c r="K31" s="254"/>
      <c r="L31" s="22"/>
      <c r="M31" s="12"/>
      <c r="N31" s="12"/>
      <c r="O31" s="19"/>
      <c r="P31" s="19"/>
      <c r="Q31" s="19"/>
      <c r="R31" s="19"/>
    </row>
    <row r="32" spans="1:92" ht="27.75" customHeight="1" x14ac:dyDescent="0.25">
      <c r="A32" s="19"/>
      <c r="B32" s="19"/>
      <c r="C32" s="245" t="s">
        <v>31</v>
      </c>
      <c r="D32" s="215"/>
      <c r="E32" s="215"/>
      <c r="F32" s="215"/>
      <c r="G32" s="215"/>
      <c r="H32" s="243">
        <f>J26</f>
        <v>800000</v>
      </c>
      <c r="I32" s="243"/>
      <c r="J32" s="300"/>
      <c r="K32" s="301"/>
      <c r="L32" s="54"/>
      <c r="M32" s="12"/>
      <c r="N32" s="12"/>
      <c r="O32" s="19"/>
      <c r="P32" s="19"/>
      <c r="Q32" s="19"/>
      <c r="R32" s="19"/>
    </row>
    <row r="33" spans="1:18" ht="29.25" customHeight="1" thickBot="1" x14ac:dyDescent="0.3">
      <c r="A33" s="19"/>
      <c r="B33" s="19"/>
      <c r="C33" s="246" t="s">
        <v>32</v>
      </c>
      <c r="D33" s="247"/>
      <c r="E33" s="247"/>
      <c r="F33" s="247"/>
      <c r="G33" s="247"/>
      <c r="H33" s="248">
        <f>J77</f>
        <v>0</v>
      </c>
      <c r="I33" s="248"/>
      <c r="J33" s="249"/>
      <c r="K33" s="250"/>
      <c r="L33" s="12"/>
      <c r="M33" s="12"/>
      <c r="N33" s="12"/>
      <c r="O33" s="69"/>
      <c r="P33" s="19"/>
      <c r="Q33" s="19"/>
      <c r="R33" s="19"/>
    </row>
    <row r="34" spans="1:18" ht="52.5" customHeight="1" thickTop="1" x14ac:dyDescent="0.25">
      <c r="A34" s="19"/>
      <c r="B34" s="19"/>
      <c r="C34" s="257" t="s">
        <v>33</v>
      </c>
      <c r="D34" s="257"/>
      <c r="E34" s="257"/>
      <c r="F34" s="257"/>
      <c r="G34" s="257"/>
      <c r="H34" s="257"/>
      <c r="I34" s="257"/>
      <c r="J34" s="257"/>
      <c r="K34" s="257"/>
      <c r="L34" s="12"/>
      <c r="M34" s="12"/>
      <c r="N34" s="12"/>
      <c r="O34" s="19"/>
      <c r="P34" s="19"/>
      <c r="Q34" s="19"/>
      <c r="R34" s="19"/>
    </row>
    <row r="35" spans="1:18" s="70" customFormat="1" ht="30" customHeight="1" x14ac:dyDescent="0.25">
      <c r="B35" s="71"/>
      <c r="C35" s="260" t="s">
        <v>311</v>
      </c>
      <c r="D35" s="260"/>
      <c r="E35" s="260"/>
      <c r="F35" s="260"/>
      <c r="G35" s="260"/>
      <c r="H35" s="194"/>
      <c r="I35" s="195">
        <f>J78</f>
        <v>7908828.3399999999</v>
      </c>
      <c r="J35" s="233" t="s">
        <v>34</v>
      </c>
      <c r="K35" s="233"/>
      <c r="L35" s="12"/>
      <c r="M35" s="12"/>
      <c r="N35" s="12"/>
    </row>
    <row r="36" spans="1:18" s="70" customFormat="1" ht="30" customHeight="1" thickBot="1" x14ac:dyDescent="0.3">
      <c r="B36" s="71"/>
      <c r="C36" s="72"/>
      <c r="D36" s="72"/>
      <c r="E36" s="72"/>
      <c r="F36" s="72"/>
      <c r="G36" s="72"/>
      <c r="H36" s="72"/>
      <c r="I36" s="72"/>
      <c r="J36" s="72"/>
      <c r="K36" s="72"/>
      <c r="L36" s="12"/>
      <c r="M36" s="12"/>
      <c r="N36" s="12"/>
    </row>
    <row r="37" spans="1:18" ht="26.25" thickTop="1" x14ac:dyDescent="0.25">
      <c r="A37" s="19"/>
      <c r="B37" s="47"/>
      <c r="C37" s="302" t="s">
        <v>35</v>
      </c>
      <c r="D37" s="303"/>
      <c r="E37" s="303"/>
      <c r="F37" s="303"/>
      <c r="G37" s="304"/>
      <c r="H37" s="296">
        <f>H22</f>
        <v>2386530</v>
      </c>
      <c r="I37" s="297"/>
      <c r="J37" s="8"/>
      <c r="K37" s="8"/>
      <c r="L37" s="12"/>
      <c r="M37" s="22"/>
      <c r="N37" s="12"/>
      <c r="O37" s="19"/>
      <c r="P37" s="19"/>
      <c r="Q37" s="19"/>
      <c r="R37" s="19"/>
    </row>
    <row r="38" spans="1:18" ht="25.5" x14ac:dyDescent="0.25">
      <c r="A38" s="19"/>
      <c r="B38" s="47"/>
      <c r="C38" s="291" t="s">
        <v>36</v>
      </c>
      <c r="D38" s="292"/>
      <c r="E38" s="292"/>
      <c r="F38" s="292"/>
      <c r="G38" s="293"/>
      <c r="H38" s="251">
        <f>H23</f>
        <v>1166663.21</v>
      </c>
      <c r="I38" s="252"/>
      <c r="J38" s="8"/>
      <c r="K38" s="8"/>
      <c r="L38" s="12"/>
      <c r="M38" s="12"/>
      <c r="N38" s="12"/>
      <c r="O38" s="19"/>
      <c r="P38" s="19"/>
      <c r="Q38" s="19"/>
      <c r="R38" s="19"/>
    </row>
    <row r="39" spans="1:18" ht="33" customHeight="1" x14ac:dyDescent="0.25">
      <c r="A39" s="19"/>
      <c r="B39" s="47"/>
      <c r="C39" s="298" t="s">
        <v>24</v>
      </c>
      <c r="D39" s="299"/>
      <c r="E39" s="299"/>
      <c r="F39" s="299"/>
      <c r="G39" s="299"/>
      <c r="H39" s="251">
        <f>H25</f>
        <v>3994826.43</v>
      </c>
      <c r="I39" s="252"/>
      <c r="J39" s="8"/>
      <c r="K39" s="8"/>
      <c r="L39" s="12"/>
      <c r="M39" s="12"/>
      <c r="N39" s="12"/>
      <c r="O39" s="19"/>
      <c r="P39" s="19"/>
      <c r="Q39" s="19"/>
      <c r="R39" s="19"/>
    </row>
    <row r="40" spans="1:18" ht="24.75" customHeight="1" x14ac:dyDescent="0.25">
      <c r="A40" s="19"/>
      <c r="B40" s="19"/>
      <c r="C40" s="298" t="s">
        <v>3</v>
      </c>
      <c r="D40" s="299"/>
      <c r="E40" s="299"/>
      <c r="F40" s="299"/>
      <c r="G40" s="299"/>
      <c r="H40" s="231">
        <f>H24</f>
        <v>115000</v>
      </c>
      <c r="I40" s="232"/>
      <c r="J40" s="9"/>
      <c r="K40" s="9"/>
      <c r="L40" s="12"/>
      <c r="M40" s="12"/>
      <c r="N40" s="12"/>
      <c r="O40" s="19"/>
      <c r="P40" s="19"/>
      <c r="Q40" s="19"/>
      <c r="R40" s="19"/>
    </row>
    <row r="41" spans="1:18" ht="26.25" thickBot="1" x14ac:dyDescent="0.3">
      <c r="A41" s="19"/>
      <c r="B41" s="19"/>
      <c r="C41" s="294" t="s">
        <v>37</v>
      </c>
      <c r="D41" s="295"/>
      <c r="E41" s="295"/>
      <c r="F41" s="295"/>
      <c r="G41" s="295"/>
      <c r="H41" s="277">
        <f>H29</f>
        <v>245808.7</v>
      </c>
      <c r="I41" s="278"/>
      <c r="J41" s="9"/>
      <c r="K41" s="9"/>
      <c r="L41" s="12"/>
      <c r="M41" s="12"/>
      <c r="N41" s="12"/>
      <c r="O41" s="19"/>
      <c r="P41" s="19"/>
      <c r="Q41" s="19"/>
      <c r="R41" s="19"/>
    </row>
    <row r="42" spans="1:18" ht="30" customHeight="1" thickTop="1" x14ac:dyDescent="0.25">
      <c r="A42" s="19"/>
      <c r="B42" s="19"/>
      <c r="C42" s="305" t="s">
        <v>38</v>
      </c>
      <c r="D42" s="306"/>
      <c r="E42" s="306"/>
      <c r="F42" s="306"/>
      <c r="G42" s="306"/>
      <c r="H42" s="306"/>
      <c r="I42" s="306"/>
      <c r="J42" s="306"/>
      <c r="K42" s="306"/>
      <c r="L42" s="12"/>
      <c r="M42" s="12"/>
      <c r="N42" s="12"/>
      <c r="O42" s="19"/>
      <c r="P42" s="19"/>
      <c r="Q42" s="19"/>
      <c r="R42" s="19"/>
    </row>
    <row r="43" spans="1:18" ht="73.5" customHeight="1" thickBot="1" x14ac:dyDescent="0.3">
      <c r="A43" s="19"/>
      <c r="B43" s="53"/>
      <c r="C43" s="270" t="s">
        <v>39</v>
      </c>
      <c r="D43" s="270"/>
      <c r="E43" s="270"/>
      <c r="F43" s="270"/>
      <c r="G43" s="270"/>
      <c r="H43" s="270"/>
      <c r="I43" s="270"/>
      <c r="J43" s="270"/>
      <c r="K43" s="270"/>
      <c r="L43" s="12"/>
      <c r="M43" s="12"/>
      <c r="N43" s="12"/>
      <c r="O43" s="19"/>
      <c r="P43" s="19"/>
      <c r="Q43" s="19"/>
      <c r="R43" s="19"/>
    </row>
    <row r="44" spans="1:18" ht="54" thickTop="1" thickBot="1" x14ac:dyDescent="0.3">
      <c r="A44" s="19"/>
      <c r="B44" s="19"/>
      <c r="C44" s="76" t="s">
        <v>40</v>
      </c>
      <c r="D44" s="77" t="s">
        <v>40</v>
      </c>
      <c r="E44" s="286" t="s">
        <v>41</v>
      </c>
      <c r="F44" s="286"/>
      <c r="G44" s="286"/>
      <c r="H44" s="286"/>
      <c r="I44" s="286"/>
      <c r="J44" s="86" t="s">
        <v>42</v>
      </c>
      <c r="K44" s="12"/>
      <c r="L44" s="12"/>
      <c r="M44" s="12"/>
      <c r="N44" s="12"/>
      <c r="O44" s="19"/>
      <c r="P44" s="19"/>
      <c r="Q44" s="19"/>
      <c r="R44" s="19"/>
    </row>
    <row r="45" spans="1:18" ht="26.25" thickTop="1" x14ac:dyDescent="0.35">
      <c r="A45" s="19"/>
      <c r="B45" s="19"/>
      <c r="C45" s="85">
        <v>7</v>
      </c>
      <c r="D45" s="75"/>
      <c r="E45" s="287" t="s">
        <v>43</v>
      </c>
      <c r="F45" s="287"/>
      <c r="G45" s="287"/>
      <c r="H45" s="287"/>
      <c r="I45" s="287"/>
      <c r="J45" s="78"/>
      <c r="K45" s="12"/>
      <c r="L45" s="12"/>
      <c r="M45" s="12"/>
      <c r="N45" s="12"/>
      <c r="O45" s="19"/>
      <c r="P45" s="19"/>
      <c r="Q45" s="19"/>
      <c r="R45" s="19"/>
    </row>
    <row r="46" spans="1:18" ht="25.5" x14ac:dyDescent="0.35">
      <c r="A46" s="19"/>
      <c r="B46" s="19"/>
      <c r="C46" s="146">
        <v>71</v>
      </c>
      <c r="D46" s="147"/>
      <c r="E46" s="279" t="s">
        <v>44</v>
      </c>
      <c r="F46" s="279"/>
      <c r="G46" s="279"/>
      <c r="H46" s="279"/>
      <c r="I46" s="279"/>
      <c r="J46" s="82"/>
      <c r="K46" s="12"/>
      <c r="L46" s="12"/>
      <c r="M46" s="12"/>
      <c r="N46" s="12"/>
      <c r="O46" s="19"/>
      <c r="P46" s="19"/>
      <c r="Q46" s="19"/>
      <c r="R46" s="19"/>
    </row>
    <row r="47" spans="1:18" ht="26.25" x14ac:dyDescent="0.4">
      <c r="A47" s="19"/>
      <c r="B47" s="19"/>
      <c r="C47" s="148">
        <v>711</v>
      </c>
      <c r="D47" s="88"/>
      <c r="E47" s="220" t="s">
        <v>45</v>
      </c>
      <c r="F47" s="220"/>
      <c r="G47" s="220"/>
      <c r="H47" s="220"/>
      <c r="I47" s="220"/>
      <c r="J47" s="80">
        <f>SUM(J48:J51)</f>
        <v>1830000</v>
      </c>
      <c r="K47" s="12"/>
      <c r="L47" s="12"/>
      <c r="M47" s="12"/>
      <c r="N47" s="12"/>
      <c r="O47" s="19"/>
      <c r="P47" s="19"/>
      <c r="Q47" s="19"/>
      <c r="R47" s="19"/>
    </row>
    <row r="48" spans="1:18" ht="25.5" x14ac:dyDescent="0.35">
      <c r="A48" s="19"/>
      <c r="B48" s="19"/>
      <c r="C48" s="148"/>
      <c r="D48" s="88">
        <v>7111</v>
      </c>
      <c r="E48" s="208" t="s">
        <v>46</v>
      </c>
      <c r="F48" s="208"/>
      <c r="G48" s="208"/>
      <c r="H48" s="208"/>
      <c r="I48" s="208"/>
      <c r="J48" s="79">
        <v>280000</v>
      </c>
      <c r="K48" s="11"/>
      <c r="L48" s="12"/>
      <c r="M48" s="12"/>
      <c r="N48" s="12"/>
      <c r="O48" s="19"/>
      <c r="P48" s="19"/>
      <c r="Q48" s="19"/>
      <c r="R48" s="19"/>
    </row>
    <row r="49" spans="1:92" ht="30.75" customHeight="1" x14ac:dyDescent="0.35">
      <c r="A49" s="19"/>
      <c r="B49" s="19"/>
      <c r="C49" s="148"/>
      <c r="D49" s="88">
        <v>71131</v>
      </c>
      <c r="E49" s="208" t="s">
        <v>47</v>
      </c>
      <c r="F49" s="208"/>
      <c r="G49" s="208"/>
      <c r="H49" s="208"/>
      <c r="I49" s="208"/>
      <c r="J49" s="79">
        <v>1200000</v>
      </c>
      <c r="K49" s="11"/>
      <c r="L49" s="12"/>
      <c r="M49" s="18"/>
      <c r="N49" s="12"/>
      <c r="O49" s="19"/>
      <c r="P49" s="19"/>
      <c r="Q49" s="19"/>
      <c r="R49" s="19"/>
    </row>
    <row r="50" spans="1:92" ht="25.5" x14ac:dyDescent="0.35">
      <c r="A50" s="19"/>
      <c r="B50" s="19"/>
      <c r="C50" s="148"/>
      <c r="D50" s="88">
        <v>71132</v>
      </c>
      <c r="E50" s="208" t="s">
        <v>48</v>
      </c>
      <c r="F50" s="208"/>
      <c r="G50" s="208"/>
      <c r="H50" s="208"/>
      <c r="I50" s="208"/>
      <c r="J50" s="79">
        <v>100000</v>
      </c>
      <c r="K50" s="179"/>
      <c r="L50" s="12"/>
      <c r="M50" s="47"/>
      <c r="N50" s="47"/>
      <c r="O50" s="19"/>
      <c r="P50" s="19"/>
      <c r="Q50" s="19"/>
      <c r="R50" s="19"/>
    </row>
    <row r="51" spans="1:92" ht="25.5" x14ac:dyDescent="0.35">
      <c r="A51" s="19"/>
      <c r="B51" s="19"/>
      <c r="C51" s="148"/>
      <c r="D51" s="88">
        <v>71175</v>
      </c>
      <c r="E51" s="208" t="s">
        <v>49</v>
      </c>
      <c r="F51" s="208"/>
      <c r="G51" s="208"/>
      <c r="H51" s="208"/>
      <c r="I51" s="208"/>
      <c r="J51" s="79">
        <v>250000</v>
      </c>
      <c r="K51" s="55"/>
      <c r="L51" s="12"/>
      <c r="M51" s="47"/>
      <c r="N51" s="47"/>
      <c r="O51" s="19"/>
      <c r="P51" s="19"/>
      <c r="Q51" s="19"/>
      <c r="R51" s="19"/>
    </row>
    <row r="52" spans="1:92" ht="26.25" x14ac:dyDescent="0.4">
      <c r="A52" s="19"/>
      <c r="B52" s="19"/>
      <c r="C52" s="146">
        <v>713</v>
      </c>
      <c r="D52" s="88"/>
      <c r="E52" s="220" t="s">
        <v>50</v>
      </c>
      <c r="F52" s="220"/>
      <c r="G52" s="220"/>
      <c r="H52" s="220"/>
      <c r="I52" s="220"/>
      <c r="J52" s="80">
        <f>SUM(J53:J54)</f>
        <v>30000</v>
      </c>
      <c r="K52" s="11"/>
      <c r="L52" s="12"/>
      <c r="M52" s="47"/>
      <c r="N52" s="47"/>
      <c r="O52" s="19"/>
      <c r="P52" s="19"/>
      <c r="Q52" s="19"/>
      <c r="R52" s="19"/>
    </row>
    <row r="53" spans="1:92" ht="25.5" x14ac:dyDescent="0.35">
      <c r="A53" s="19"/>
      <c r="B53" s="19"/>
      <c r="C53" s="146"/>
      <c r="D53" s="88">
        <v>71312</v>
      </c>
      <c r="E53" s="208" t="s">
        <v>51</v>
      </c>
      <c r="F53" s="208"/>
      <c r="G53" s="208"/>
      <c r="H53" s="208"/>
      <c r="I53" s="208"/>
      <c r="J53" s="79">
        <v>25000</v>
      </c>
      <c r="K53" s="11"/>
      <c r="L53" s="12"/>
      <c r="M53" s="47"/>
      <c r="N53" s="47"/>
      <c r="O53" s="19"/>
      <c r="P53" s="19"/>
      <c r="Q53" s="19"/>
      <c r="R53" s="19"/>
    </row>
    <row r="54" spans="1:92" ht="25.5" x14ac:dyDescent="0.35">
      <c r="A54" s="19"/>
      <c r="B54" s="19"/>
      <c r="C54" s="146"/>
      <c r="D54" s="88">
        <v>71351</v>
      </c>
      <c r="E54" s="208" t="s">
        <v>52</v>
      </c>
      <c r="F54" s="208"/>
      <c r="G54" s="208"/>
      <c r="H54" s="208"/>
      <c r="I54" s="208"/>
      <c r="J54" s="79">
        <v>5000</v>
      </c>
      <c r="K54" s="11"/>
      <c r="L54" s="12"/>
      <c r="M54" s="57"/>
      <c r="N54" s="57"/>
      <c r="O54" s="19"/>
      <c r="P54" s="19"/>
      <c r="Q54" s="19"/>
      <c r="R54" s="19"/>
    </row>
    <row r="55" spans="1:92" ht="26.25" x14ac:dyDescent="0.4">
      <c r="A55" s="19"/>
      <c r="B55" s="19"/>
      <c r="C55" s="148">
        <v>714</v>
      </c>
      <c r="D55" s="88"/>
      <c r="E55" s="220" t="s">
        <v>53</v>
      </c>
      <c r="F55" s="220"/>
      <c r="G55" s="220"/>
      <c r="H55" s="220"/>
      <c r="I55" s="220"/>
      <c r="J55" s="80">
        <f>SUM(J56:J62)</f>
        <v>1175000</v>
      </c>
      <c r="K55" s="12"/>
      <c r="L55" s="12"/>
      <c r="M55" s="12"/>
      <c r="N55" s="12"/>
      <c r="O55" s="19"/>
      <c r="P55" s="19"/>
      <c r="Q55" s="19"/>
      <c r="R55" s="19"/>
    </row>
    <row r="56" spans="1:92" ht="25.5" x14ac:dyDescent="0.35">
      <c r="A56" s="19"/>
      <c r="B56" s="19"/>
      <c r="C56" s="148"/>
      <c r="D56" s="88">
        <v>7141</v>
      </c>
      <c r="E56" s="208" t="s">
        <v>54</v>
      </c>
      <c r="F56" s="208"/>
      <c r="G56" s="208"/>
      <c r="H56" s="208"/>
      <c r="I56" s="208"/>
      <c r="J56" s="79">
        <v>0</v>
      </c>
      <c r="K56" s="12"/>
      <c r="L56" s="12"/>
      <c r="M56" s="12"/>
      <c r="N56" s="12"/>
      <c r="O56" s="19"/>
      <c r="P56" s="19"/>
      <c r="Q56" s="19"/>
      <c r="R56" s="19"/>
    </row>
    <row r="57" spans="1:92" ht="25.5" x14ac:dyDescent="0.35">
      <c r="A57" s="19"/>
      <c r="B57" s="19"/>
      <c r="C57" s="148"/>
      <c r="D57" s="88">
        <v>7142</v>
      </c>
      <c r="E57" s="208" t="s">
        <v>56</v>
      </c>
      <c r="F57" s="208"/>
      <c r="G57" s="208"/>
      <c r="H57" s="208"/>
      <c r="I57" s="208"/>
      <c r="J57" s="79">
        <v>25000</v>
      </c>
      <c r="K57" s="12"/>
      <c r="L57" s="12"/>
      <c r="M57" s="12"/>
      <c r="N57" s="12"/>
      <c r="O57" s="19"/>
      <c r="P57" s="19"/>
      <c r="Q57" s="19"/>
      <c r="R57" s="19"/>
    </row>
    <row r="58" spans="1:92" s="4" customFormat="1" ht="47.25" customHeight="1" x14ac:dyDescent="0.35">
      <c r="A58" s="19"/>
      <c r="B58" s="19"/>
      <c r="C58" s="148"/>
      <c r="D58" s="66">
        <v>7146</v>
      </c>
      <c r="E58" s="212" t="s">
        <v>55</v>
      </c>
      <c r="F58" s="212"/>
      <c r="G58" s="212"/>
      <c r="H58" s="212"/>
      <c r="I58" s="212"/>
      <c r="J58" s="178">
        <v>850000</v>
      </c>
      <c r="K58" s="174"/>
      <c r="L58" s="12"/>
      <c r="M58" s="12"/>
      <c r="N58" s="12"/>
      <c r="O58" s="19"/>
      <c r="P58" s="19"/>
      <c r="Q58" s="19"/>
      <c r="R58" s="19"/>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row>
    <row r="59" spans="1:92" s="4" customFormat="1" ht="49.5" customHeight="1" x14ac:dyDescent="0.35">
      <c r="A59" s="19"/>
      <c r="B59" s="19"/>
      <c r="C59" s="148"/>
      <c r="D59" s="66">
        <v>71461</v>
      </c>
      <c r="E59" s="212" t="s">
        <v>57</v>
      </c>
      <c r="F59" s="212"/>
      <c r="G59" s="212"/>
      <c r="H59" s="212"/>
      <c r="I59" s="212"/>
      <c r="J59" s="81">
        <v>50000</v>
      </c>
      <c r="K59" s="12"/>
      <c r="L59" s="12"/>
      <c r="M59" s="53"/>
      <c r="N59" s="53"/>
      <c r="O59" s="19"/>
      <c r="P59" s="19"/>
      <c r="Q59" s="19"/>
      <c r="R59" s="19"/>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row>
    <row r="60" spans="1:92" ht="51.75" customHeight="1" x14ac:dyDescent="0.4">
      <c r="A60" s="19"/>
      <c r="B60" s="19"/>
      <c r="C60" s="148"/>
      <c r="D60" s="66">
        <v>71484</v>
      </c>
      <c r="E60" s="212" t="s">
        <v>58</v>
      </c>
      <c r="F60" s="212"/>
      <c r="G60" s="212"/>
      <c r="H60" s="212"/>
      <c r="I60" s="212"/>
      <c r="J60" s="79">
        <v>60000</v>
      </c>
      <c r="K60" s="56"/>
      <c r="L60" s="177"/>
      <c r="M60" s="177"/>
      <c r="N60" s="19"/>
      <c r="O60" s="19"/>
      <c r="P60" s="19"/>
      <c r="Q60" s="19"/>
      <c r="R60" s="19"/>
    </row>
    <row r="61" spans="1:92" ht="24.75" customHeight="1" x14ac:dyDescent="0.35">
      <c r="A61" s="19"/>
      <c r="B61" s="19"/>
      <c r="C61" s="148"/>
      <c r="D61" s="88">
        <v>71489</v>
      </c>
      <c r="E61" s="212" t="s">
        <v>59</v>
      </c>
      <c r="F61" s="212"/>
      <c r="G61" s="212"/>
      <c r="H61" s="212"/>
      <c r="I61" s="212"/>
      <c r="J61" s="79">
        <v>180000</v>
      </c>
      <c r="K61" s="12"/>
      <c r="L61" s="12"/>
      <c r="M61" s="19"/>
      <c r="N61" s="19"/>
      <c r="O61" s="19"/>
      <c r="P61" s="19"/>
      <c r="Q61" s="19"/>
      <c r="R61" s="19"/>
    </row>
    <row r="62" spans="1:92" ht="27.75" customHeight="1" x14ac:dyDescent="0.35">
      <c r="A62" s="19"/>
      <c r="B62" s="19"/>
      <c r="C62" s="148"/>
      <c r="D62" s="88">
        <v>7149</v>
      </c>
      <c r="E62" s="212" t="s">
        <v>60</v>
      </c>
      <c r="F62" s="212"/>
      <c r="G62" s="212"/>
      <c r="H62" s="212"/>
      <c r="I62" s="212"/>
      <c r="J62" s="79">
        <v>10000</v>
      </c>
      <c r="K62" s="12"/>
      <c r="L62" s="12"/>
      <c r="M62" s="19"/>
      <c r="N62" s="19"/>
      <c r="O62" s="19"/>
      <c r="P62" s="19"/>
      <c r="Q62" s="19"/>
      <c r="R62" s="19"/>
    </row>
    <row r="63" spans="1:92" s="4" customFormat="1" ht="26.25" customHeight="1" x14ac:dyDescent="0.4">
      <c r="A63" s="19"/>
      <c r="B63" s="19"/>
      <c r="C63" s="146">
        <v>715</v>
      </c>
      <c r="D63" s="88"/>
      <c r="E63" s="220" t="s">
        <v>61</v>
      </c>
      <c r="F63" s="220"/>
      <c r="G63" s="220"/>
      <c r="H63" s="220"/>
      <c r="I63" s="220"/>
      <c r="J63" s="80">
        <f>SUM(J64:J67)</f>
        <v>45500</v>
      </c>
      <c r="K63" s="12"/>
      <c r="L63" s="152"/>
      <c r="M63" s="19"/>
      <c r="N63" s="19"/>
      <c r="O63" s="19"/>
      <c r="P63" s="19"/>
      <c r="Q63" s="19"/>
      <c r="R63" s="19"/>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row>
    <row r="64" spans="1:92" s="4" customFormat="1" ht="44.25" customHeight="1" x14ac:dyDescent="0.25">
      <c r="A64" s="19"/>
      <c r="B64" s="19"/>
      <c r="C64" s="146"/>
      <c r="D64" s="66">
        <v>7153</v>
      </c>
      <c r="E64" s="217" t="s">
        <v>62</v>
      </c>
      <c r="F64" s="217"/>
      <c r="G64" s="217"/>
      <c r="H64" s="217"/>
      <c r="I64" s="217"/>
      <c r="J64" s="81">
        <v>5000</v>
      </c>
      <c r="K64" s="12"/>
      <c r="L64" s="152"/>
      <c r="M64" s="19"/>
      <c r="N64" s="19"/>
      <c r="O64" s="19"/>
      <c r="P64" s="19"/>
      <c r="Q64" s="19"/>
      <c r="R64" s="19"/>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row>
    <row r="65" spans="1:92" ht="52.5" customHeight="1" x14ac:dyDescent="0.25">
      <c r="A65" s="19"/>
      <c r="B65" s="19"/>
      <c r="C65" s="146"/>
      <c r="D65" s="66">
        <v>71523</v>
      </c>
      <c r="E65" s="217" t="s">
        <v>64</v>
      </c>
      <c r="F65" s="217"/>
      <c r="G65" s="217"/>
      <c r="H65" s="217"/>
      <c r="I65" s="217"/>
      <c r="J65" s="81">
        <v>15000</v>
      </c>
      <c r="K65" s="12"/>
      <c r="L65" s="152"/>
      <c r="M65" s="19"/>
      <c r="N65" s="19"/>
      <c r="O65" s="19"/>
      <c r="P65" s="19"/>
      <c r="Q65" s="19"/>
      <c r="R65" s="19"/>
    </row>
    <row r="66" spans="1:92" ht="48" customHeight="1" x14ac:dyDescent="0.25">
      <c r="A66" s="19"/>
      <c r="B66" s="19"/>
      <c r="C66" s="146"/>
      <c r="D66" s="66">
        <v>71525</v>
      </c>
      <c r="E66" s="217" t="s">
        <v>63</v>
      </c>
      <c r="F66" s="217"/>
      <c r="G66" s="217"/>
      <c r="H66" s="217"/>
      <c r="I66" s="217"/>
      <c r="J66" s="81">
        <v>3000</v>
      </c>
      <c r="K66" s="12"/>
      <c r="L66" s="152"/>
      <c r="M66" s="19"/>
      <c r="N66" s="19"/>
      <c r="O66" s="19"/>
      <c r="P66" s="19"/>
      <c r="Q66" s="19"/>
      <c r="R66" s="19"/>
    </row>
    <row r="67" spans="1:92" s="4" customFormat="1" ht="31.5" customHeight="1" x14ac:dyDescent="0.35">
      <c r="A67" s="19"/>
      <c r="B67" s="19"/>
      <c r="C67" s="146"/>
      <c r="D67" s="88">
        <v>71554</v>
      </c>
      <c r="E67" s="208" t="s">
        <v>65</v>
      </c>
      <c r="F67" s="208"/>
      <c r="G67" s="208"/>
      <c r="H67" s="208"/>
      <c r="I67" s="208"/>
      <c r="J67" s="79">
        <v>22500</v>
      </c>
      <c r="K67" s="12"/>
      <c r="L67" s="12"/>
      <c r="M67" s="19"/>
      <c r="N67" s="19"/>
      <c r="O67" s="19"/>
      <c r="P67" s="19"/>
      <c r="Q67" s="19"/>
      <c r="R67" s="19"/>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row>
    <row r="68" spans="1:92" s="4" customFormat="1" ht="31.5" customHeight="1" x14ac:dyDescent="0.4">
      <c r="A68" s="19"/>
      <c r="B68" s="19"/>
      <c r="C68" s="146">
        <v>72</v>
      </c>
      <c r="D68" s="200"/>
      <c r="E68" s="234" t="s">
        <v>66</v>
      </c>
      <c r="F68" s="235"/>
      <c r="G68" s="235"/>
      <c r="H68" s="235"/>
      <c r="I68" s="236"/>
      <c r="J68" s="80">
        <f>SUM(J69)</f>
        <v>200000</v>
      </c>
      <c r="K68" s="12"/>
      <c r="L68" s="22"/>
      <c r="M68" s="19"/>
      <c r="N68" s="19"/>
      <c r="O68" s="19"/>
      <c r="P68" s="19"/>
      <c r="Q68" s="19"/>
      <c r="R68" s="19"/>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row>
    <row r="69" spans="1:92" s="4" customFormat="1" ht="31.5" customHeight="1" x14ac:dyDescent="0.35">
      <c r="A69" s="19"/>
      <c r="B69" s="19"/>
      <c r="C69" s="146"/>
      <c r="D69" s="200">
        <v>72112</v>
      </c>
      <c r="E69" s="319" t="s">
        <v>67</v>
      </c>
      <c r="F69" s="320"/>
      <c r="G69" s="320"/>
      <c r="H69" s="320"/>
      <c r="I69" s="321"/>
      <c r="J69" s="79">
        <v>200000</v>
      </c>
      <c r="K69" s="12"/>
      <c r="L69" s="12"/>
      <c r="M69" s="19"/>
      <c r="N69" s="19"/>
      <c r="O69" s="19"/>
      <c r="P69" s="19"/>
      <c r="Q69" s="19"/>
      <c r="R69" s="19"/>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row>
    <row r="70" spans="1:92" ht="31.5" customHeight="1" x14ac:dyDescent="0.4">
      <c r="A70" s="19"/>
      <c r="B70" s="19"/>
      <c r="C70" s="146">
        <v>73</v>
      </c>
      <c r="D70" s="88"/>
      <c r="E70" s="220" t="s">
        <v>68</v>
      </c>
      <c r="F70" s="220"/>
      <c r="G70" s="220"/>
      <c r="H70" s="220"/>
      <c r="I70" s="220"/>
      <c r="J70" s="80">
        <f>SUM(J71)</f>
        <v>800000</v>
      </c>
      <c r="K70" s="12"/>
      <c r="L70" s="12"/>
      <c r="M70" s="19"/>
      <c r="N70" s="19"/>
      <c r="O70" s="19"/>
      <c r="P70" s="19"/>
      <c r="Q70" s="19"/>
      <c r="R70" s="19"/>
    </row>
    <row r="71" spans="1:92" ht="26.25" x14ac:dyDescent="0.4">
      <c r="A71" s="19"/>
      <c r="B71" s="19"/>
      <c r="C71" s="146">
        <v>732</v>
      </c>
      <c r="D71" s="88">
        <v>7321</v>
      </c>
      <c r="E71" s="208" t="s">
        <v>69</v>
      </c>
      <c r="F71" s="208"/>
      <c r="G71" s="208"/>
      <c r="H71" s="208"/>
      <c r="I71" s="208"/>
      <c r="J71" s="173">
        <v>800000</v>
      </c>
      <c r="K71" s="176"/>
      <c r="L71" s="12"/>
      <c r="M71" s="19"/>
      <c r="N71" s="19"/>
      <c r="O71" s="19"/>
      <c r="P71" s="19"/>
      <c r="Q71" s="19"/>
      <c r="R71" s="19"/>
    </row>
    <row r="72" spans="1:92" ht="26.25" x14ac:dyDescent="0.4">
      <c r="A72" s="19"/>
      <c r="B72" s="19"/>
      <c r="C72" s="146">
        <v>74</v>
      </c>
      <c r="D72" s="88"/>
      <c r="E72" s="220" t="s">
        <v>70</v>
      </c>
      <c r="F72" s="220"/>
      <c r="G72" s="220"/>
      <c r="H72" s="220"/>
      <c r="I72" s="220"/>
      <c r="J72" s="80">
        <f>SUM(J73:J77)</f>
        <v>3828328.34</v>
      </c>
      <c r="K72" s="12"/>
      <c r="L72" s="19"/>
      <c r="M72" s="19"/>
      <c r="N72" s="19"/>
      <c r="O72" s="19"/>
      <c r="P72" s="19"/>
      <c r="Q72" s="19"/>
      <c r="R72" s="19"/>
    </row>
    <row r="73" spans="1:92" ht="25.5" x14ac:dyDescent="0.25">
      <c r="A73" s="19"/>
      <c r="B73" s="19"/>
      <c r="C73" s="146"/>
      <c r="D73" s="66">
        <v>74122</v>
      </c>
      <c r="E73" s="215" t="s">
        <v>71</v>
      </c>
      <c r="F73" s="215"/>
      <c r="G73" s="215"/>
      <c r="H73" s="215"/>
      <c r="I73" s="215"/>
      <c r="J73" s="81">
        <v>0</v>
      </c>
      <c r="K73" s="12"/>
      <c r="L73" s="19"/>
      <c r="M73" s="19"/>
      <c r="N73" s="19"/>
      <c r="O73" s="19"/>
      <c r="P73" s="19"/>
      <c r="Q73" s="19"/>
      <c r="R73" s="19"/>
    </row>
    <row r="74" spans="1:92" ht="25.5" x14ac:dyDescent="0.35">
      <c r="A74" s="19"/>
      <c r="B74" s="19"/>
      <c r="C74" s="146"/>
      <c r="D74" s="66">
        <v>74123</v>
      </c>
      <c r="E74" s="217" t="s">
        <v>72</v>
      </c>
      <c r="F74" s="217"/>
      <c r="G74" s="217"/>
      <c r="H74" s="217"/>
      <c r="I74" s="217"/>
      <c r="J74" s="173">
        <v>1500000</v>
      </c>
      <c r="K74" s="174"/>
      <c r="L74" s="19"/>
      <c r="M74" s="19"/>
      <c r="N74" s="19"/>
      <c r="O74" s="19"/>
      <c r="P74" s="19"/>
      <c r="Q74" s="19"/>
      <c r="R74" s="19"/>
    </row>
    <row r="75" spans="1:92" ht="25.5" x14ac:dyDescent="0.35">
      <c r="A75" s="19"/>
      <c r="B75" s="19"/>
      <c r="C75" s="146"/>
      <c r="D75" s="66">
        <v>7413</v>
      </c>
      <c r="E75" s="217" t="s">
        <v>73</v>
      </c>
      <c r="F75" s="217"/>
      <c r="G75" s="217"/>
      <c r="H75" s="217"/>
      <c r="I75" s="217"/>
      <c r="J75" s="173">
        <v>816000</v>
      </c>
      <c r="K75" s="174"/>
      <c r="L75" s="19"/>
      <c r="M75" s="19"/>
      <c r="N75" s="19"/>
      <c r="O75" s="19"/>
      <c r="P75" s="19"/>
      <c r="Q75" s="19"/>
      <c r="R75" s="19"/>
    </row>
    <row r="76" spans="1:92" s="4" customFormat="1" ht="25.5" x14ac:dyDescent="0.35">
      <c r="A76" s="19"/>
      <c r="B76" s="19"/>
      <c r="C76" s="146"/>
      <c r="D76" s="66"/>
      <c r="E76" s="217" t="s">
        <v>74</v>
      </c>
      <c r="F76" s="217"/>
      <c r="G76" s="217"/>
      <c r="H76" s="217"/>
      <c r="I76" s="217"/>
      <c r="J76" s="173">
        <v>1512328.34</v>
      </c>
      <c r="K76" s="174"/>
      <c r="L76" s="19"/>
      <c r="M76" s="19"/>
      <c r="N76" s="19"/>
      <c r="O76" s="19"/>
      <c r="P76" s="19"/>
      <c r="Q76" s="19"/>
      <c r="R76" s="19"/>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row>
    <row r="77" spans="1:92" ht="26.25" thickBot="1" x14ac:dyDescent="0.4">
      <c r="A77" s="19"/>
      <c r="B77" s="19"/>
      <c r="C77" s="149"/>
      <c r="D77" s="150">
        <v>7421</v>
      </c>
      <c r="E77" s="213" t="s">
        <v>75</v>
      </c>
      <c r="F77" s="213"/>
      <c r="G77" s="213"/>
      <c r="H77" s="213"/>
      <c r="I77" s="213"/>
      <c r="J77" s="175">
        <v>0</v>
      </c>
      <c r="K77" s="174"/>
      <c r="L77" s="19"/>
      <c r="M77" s="19"/>
      <c r="N77" s="19"/>
      <c r="O77" s="19"/>
      <c r="P77" s="19"/>
      <c r="Q77" s="19"/>
      <c r="R77" s="19"/>
    </row>
    <row r="78" spans="1:92" ht="35.25" customHeight="1" thickTop="1" thickBot="1" x14ac:dyDescent="0.45">
      <c r="A78" s="19"/>
      <c r="B78" s="19"/>
      <c r="C78" s="98">
        <v>7</v>
      </c>
      <c r="D78" s="216" t="s">
        <v>76</v>
      </c>
      <c r="E78" s="216"/>
      <c r="F78" s="216"/>
      <c r="G78" s="216"/>
      <c r="H78" s="216"/>
      <c r="I78" s="216"/>
      <c r="J78" s="99">
        <f>SUM(J47,J52,J55,J63,J68,J70,J72)</f>
        <v>7908828.3399999999</v>
      </c>
      <c r="K78" s="22"/>
      <c r="L78" s="19"/>
      <c r="M78" s="19"/>
      <c r="N78" s="19"/>
      <c r="O78" s="19"/>
      <c r="P78" s="19"/>
      <c r="Q78" s="19"/>
      <c r="R78" s="19"/>
    </row>
    <row r="79" spans="1:92" ht="16.5" thickTop="1" thickBot="1" x14ac:dyDescent="0.3">
      <c r="A79" s="19"/>
      <c r="B79" s="19"/>
      <c r="C79" s="12"/>
      <c r="D79" s="12"/>
      <c r="E79" s="12"/>
      <c r="F79" s="12"/>
      <c r="G79" s="12"/>
      <c r="H79" s="12"/>
      <c r="I79" s="12"/>
      <c r="J79" s="12"/>
      <c r="K79" s="12"/>
      <c r="L79" s="19"/>
      <c r="M79" s="19"/>
      <c r="N79" s="19"/>
      <c r="O79" s="19"/>
      <c r="P79" s="19"/>
      <c r="Q79" s="19"/>
      <c r="R79" s="19"/>
    </row>
    <row r="80" spans="1:92" ht="71.25" customHeight="1" thickTop="1" thickBot="1" x14ac:dyDescent="0.45">
      <c r="A80" s="19"/>
      <c r="B80" s="19"/>
      <c r="C80" s="96" t="s">
        <v>40</v>
      </c>
      <c r="D80" s="97" t="s">
        <v>40</v>
      </c>
      <c r="E80" s="218" t="s">
        <v>77</v>
      </c>
      <c r="F80" s="218"/>
      <c r="G80" s="218"/>
      <c r="H80" s="218"/>
      <c r="I80" s="218"/>
      <c r="J80" s="86" t="s">
        <v>42</v>
      </c>
      <c r="K80" s="12"/>
      <c r="L80" s="166"/>
      <c r="M80" s="19"/>
      <c r="N80" s="19"/>
      <c r="O80" s="19"/>
      <c r="P80" s="19"/>
      <c r="Q80" s="19"/>
      <c r="R80" s="19"/>
    </row>
    <row r="81" spans="1:92" ht="27" thickTop="1" x14ac:dyDescent="0.25">
      <c r="A81" s="19"/>
      <c r="B81" s="19"/>
      <c r="C81" s="95">
        <v>4</v>
      </c>
      <c r="D81" s="214" t="s">
        <v>78</v>
      </c>
      <c r="E81" s="214"/>
      <c r="F81" s="214"/>
      <c r="G81" s="214"/>
      <c r="H81" s="214"/>
      <c r="I81" s="214"/>
      <c r="J81" s="78"/>
      <c r="K81" s="12"/>
      <c r="L81" s="19"/>
      <c r="M81" s="19"/>
      <c r="N81" s="19"/>
      <c r="O81" s="19"/>
      <c r="P81" s="19"/>
      <c r="Q81" s="19"/>
      <c r="R81" s="19"/>
    </row>
    <row r="82" spans="1:92" ht="26.25" x14ac:dyDescent="0.4">
      <c r="A82" s="19"/>
      <c r="B82" s="19"/>
      <c r="C82" s="89">
        <v>411</v>
      </c>
      <c r="D82" s="204" t="s">
        <v>79</v>
      </c>
      <c r="E82" s="204"/>
      <c r="F82" s="204"/>
      <c r="G82" s="204"/>
      <c r="H82" s="204"/>
      <c r="I82" s="204"/>
      <c r="J82" s="90">
        <f>SUM(J83:J87)</f>
        <v>1282680</v>
      </c>
      <c r="K82" s="12"/>
      <c r="L82" s="19"/>
      <c r="M82" s="19"/>
      <c r="N82" s="19"/>
      <c r="O82" s="19"/>
      <c r="P82" s="19"/>
      <c r="Q82" s="19"/>
      <c r="R82" s="19"/>
    </row>
    <row r="83" spans="1:92" ht="25.5" x14ac:dyDescent="0.35">
      <c r="A83" s="19"/>
      <c r="B83" s="19"/>
      <c r="C83" s="89"/>
      <c r="D83" s="20">
        <v>4111</v>
      </c>
      <c r="E83" s="219" t="s">
        <v>80</v>
      </c>
      <c r="F83" s="219"/>
      <c r="G83" s="219"/>
      <c r="H83" s="219"/>
      <c r="I83" s="219"/>
      <c r="J83" s="83">
        <f>SUM(J191,J220,J243,J263,J319,J350,J370,J394,J416,J437,)</f>
        <v>768600</v>
      </c>
      <c r="K83" s="12"/>
      <c r="L83" s="19"/>
      <c r="M83" s="19"/>
      <c r="N83" s="19"/>
      <c r="O83" s="19"/>
      <c r="P83" s="19"/>
      <c r="Q83" s="19"/>
      <c r="R83" s="19"/>
    </row>
    <row r="84" spans="1:92" ht="25.5" x14ac:dyDescent="0.35">
      <c r="A84" s="19"/>
      <c r="B84" s="19"/>
      <c r="C84" s="89"/>
      <c r="D84" s="20">
        <v>4112</v>
      </c>
      <c r="E84" s="203" t="s">
        <v>81</v>
      </c>
      <c r="F84" s="203"/>
      <c r="G84" s="203"/>
      <c r="H84" s="203"/>
      <c r="I84" s="203"/>
      <c r="J84" s="83">
        <f>SUM(J192,J221,J244,J264,J320,J351,J371,J395,J417,J438,)</f>
        <v>105800</v>
      </c>
      <c r="K84" s="12"/>
      <c r="L84" s="19"/>
      <c r="M84" s="19"/>
      <c r="N84" s="19"/>
      <c r="O84" s="19"/>
      <c r="P84" s="19"/>
      <c r="Q84" s="19"/>
      <c r="R84" s="19"/>
    </row>
    <row r="85" spans="1:92" ht="25.5" x14ac:dyDescent="0.35">
      <c r="A85" s="19"/>
      <c r="B85" s="19"/>
      <c r="C85" s="89"/>
      <c r="D85" s="20">
        <v>4113</v>
      </c>
      <c r="E85" s="203" t="s">
        <v>82</v>
      </c>
      <c r="F85" s="203"/>
      <c r="G85" s="203"/>
      <c r="H85" s="203"/>
      <c r="I85" s="203"/>
      <c r="J85" s="83">
        <f>SUM(J193,J222,J245,J265,J321,J352,J372,J396,J418,J439,)</f>
        <v>279850</v>
      </c>
      <c r="K85" s="12"/>
      <c r="L85" s="164"/>
      <c r="M85" s="19"/>
      <c r="N85" s="19"/>
      <c r="O85" s="19"/>
      <c r="P85" s="19"/>
      <c r="Q85" s="19"/>
      <c r="R85" s="19"/>
    </row>
    <row r="86" spans="1:92" ht="26.25" customHeight="1" x14ac:dyDescent="0.35">
      <c r="A86" s="19"/>
      <c r="B86" s="19"/>
      <c r="C86" s="89"/>
      <c r="D86" s="20">
        <v>4114</v>
      </c>
      <c r="E86" s="203" t="s">
        <v>83</v>
      </c>
      <c r="F86" s="203"/>
      <c r="G86" s="203"/>
      <c r="H86" s="203"/>
      <c r="I86" s="203"/>
      <c r="J86" s="83">
        <f>SUM(J194,J223,J246,J266,J322,J353,J373,J397,J419,J440,)</f>
        <v>114100</v>
      </c>
      <c r="K86" s="12"/>
      <c r="L86" s="19"/>
      <c r="M86" s="19"/>
      <c r="N86" s="19"/>
      <c r="O86" s="19"/>
      <c r="P86" s="19"/>
      <c r="Q86" s="19"/>
      <c r="R86" s="19"/>
    </row>
    <row r="87" spans="1:92" ht="24.75" customHeight="1" x14ac:dyDescent="0.35">
      <c r="A87" s="19"/>
      <c r="B87" s="19"/>
      <c r="C87" s="89"/>
      <c r="D87" s="20">
        <v>4115</v>
      </c>
      <c r="E87" s="203" t="s">
        <v>0</v>
      </c>
      <c r="F87" s="203"/>
      <c r="G87" s="203"/>
      <c r="H87" s="203"/>
      <c r="I87" s="203"/>
      <c r="J87" s="83">
        <f>SUM(J195,J224,J247,J267,J323,J354,J374,J398,J420,J441,)</f>
        <v>14330</v>
      </c>
      <c r="K87" s="19"/>
      <c r="L87" s="19"/>
      <c r="M87" s="19"/>
      <c r="N87" s="19"/>
      <c r="O87" s="19"/>
      <c r="P87" s="19"/>
      <c r="Q87" s="19"/>
      <c r="R87" s="19"/>
    </row>
    <row r="88" spans="1:92" ht="30" customHeight="1" x14ac:dyDescent="0.4">
      <c r="A88" s="19"/>
      <c r="B88" s="19"/>
      <c r="C88" s="89">
        <v>412</v>
      </c>
      <c r="D88" s="204" t="s">
        <v>84</v>
      </c>
      <c r="E88" s="204"/>
      <c r="F88" s="204"/>
      <c r="G88" s="204"/>
      <c r="H88" s="204"/>
      <c r="I88" s="204"/>
      <c r="J88" s="90">
        <f>SUM(J89:J91)</f>
        <v>112900</v>
      </c>
      <c r="K88" s="12"/>
      <c r="L88" s="19"/>
      <c r="M88" s="19"/>
      <c r="N88" s="19"/>
      <c r="O88" s="19"/>
      <c r="P88" s="19"/>
      <c r="Q88" s="19"/>
      <c r="R88" s="19"/>
    </row>
    <row r="89" spans="1:92" ht="27.75" customHeight="1" x14ac:dyDescent="0.35">
      <c r="A89" s="19"/>
      <c r="B89" s="19"/>
      <c r="C89" s="89"/>
      <c r="D89" s="20">
        <v>4121</v>
      </c>
      <c r="E89" s="203" t="s">
        <v>85</v>
      </c>
      <c r="F89" s="203"/>
      <c r="G89" s="203"/>
      <c r="H89" s="203"/>
      <c r="I89" s="203"/>
      <c r="J89" s="83">
        <f>SUM(J269)</f>
        <v>30000</v>
      </c>
      <c r="K89" s="12"/>
      <c r="L89" s="162"/>
      <c r="M89" s="19"/>
      <c r="N89" s="19"/>
      <c r="O89" s="19"/>
      <c r="P89" s="19"/>
      <c r="Q89" s="19"/>
      <c r="R89" s="19"/>
    </row>
    <row r="90" spans="1:92" ht="27.75" customHeight="1" x14ac:dyDescent="0.35">
      <c r="A90" s="19"/>
      <c r="B90" s="19"/>
      <c r="C90" s="89"/>
      <c r="D90" s="20">
        <v>4126</v>
      </c>
      <c r="E90" s="203" t="s">
        <v>86</v>
      </c>
      <c r="F90" s="203"/>
      <c r="G90" s="203"/>
      <c r="H90" s="203"/>
      <c r="I90" s="203"/>
      <c r="J90" s="83">
        <f>SUM(J227)</f>
        <v>63000</v>
      </c>
      <c r="K90" s="12"/>
      <c r="L90" s="19"/>
      <c r="M90" s="19"/>
      <c r="N90" s="19"/>
      <c r="O90" s="19"/>
      <c r="P90" s="19"/>
      <c r="Q90" s="19"/>
      <c r="R90" s="19"/>
    </row>
    <row r="91" spans="1:92" ht="36" customHeight="1" x14ac:dyDescent="0.35">
      <c r="A91" s="19"/>
      <c r="B91" s="19"/>
      <c r="C91" s="89"/>
      <c r="D91" s="20">
        <v>4127</v>
      </c>
      <c r="E91" s="203" t="s">
        <v>87</v>
      </c>
      <c r="F91" s="203"/>
      <c r="G91" s="203"/>
      <c r="H91" s="203"/>
      <c r="I91" s="203"/>
      <c r="J91" s="83">
        <f>SUM(J198,J228,J250,J270,J326,J357,J377,J401,J423,J444,)</f>
        <v>19900</v>
      </c>
      <c r="K91" s="165"/>
      <c r="L91" s="19"/>
      <c r="M91" s="19"/>
      <c r="N91" s="19"/>
      <c r="O91" s="19"/>
      <c r="P91" s="19"/>
      <c r="Q91" s="19"/>
      <c r="R91" s="19"/>
    </row>
    <row r="92" spans="1:92" ht="26.25" customHeight="1" x14ac:dyDescent="0.4">
      <c r="A92" s="19"/>
      <c r="B92" s="19"/>
      <c r="C92" s="89">
        <v>413</v>
      </c>
      <c r="D92" s="204" t="s">
        <v>88</v>
      </c>
      <c r="E92" s="204"/>
      <c r="F92" s="204"/>
      <c r="G92" s="204"/>
      <c r="H92" s="204"/>
      <c r="I92" s="204"/>
      <c r="J92" s="90">
        <f>SUM(J93:J96)</f>
        <v>104800</v>
      </c>
      <c r="K92" s="12"/>
      <c r="L92" s="19"/>
      <c r="M92" s="19"/>
      <c r="N92" s="19"/>
      <c r="O92" s="19"/>
      <c r="P92" s="19"/>
      <c r="Q92" s="19"/>
      <c r="R92" s="19"/>
    </row>
    <row r="93" spans="1:92" s="4" customFormat="1" ht="25.5" customHeight="1" x14ac:dyDescent="0.35">
      <c r="A93" s="19"/>
      <c r="B93" s="19"/>
      <c r="C93" s="89"/>
      <c r="D93" s="20">
        <v>4131</v>
      </c>
      <c r="E93" s="203" t="s">
        <v>89</v>
      </c>
      <c r="F93" s="203"/>
      <c r="G93" s="203"/>
      <c r="H93" s="203"/>
      <c r="I93" s="203"/>
      <c r="J93" s="83">
        <f>SUM(J272,)</f>
        <v>24300</v>
      </c>
      <c r="K93" s="12"/>
      <c r="L93" s="19"/>
      <c r="M93" s="12"/>
      <c r="N93" s="12"/>
      <c r="O93" s="19"/>
      <c r="P93" s="19"/>
      <c r="Q93" s="19"/>
      <c r="R93" s="19"/>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0"/>
      <c r="BT93" s="70"/>
      <c r="BU93" s="70"/>
      <c r="BV93" s="70"/>
      <c r="BW93" s="70"/>
      <c r="BX93" s="70"/>
      <c r="BY93" s="70"/>
      <c r="BZ93" s="70"/>
      <c r="CA93" s="70"/>
      <c r="CB93" s="70"/>
      <c r="CC93" s="70"/>
      <c r="CD93" s="70"/>
      <c r="CE93" s="70"/>
      <c r="CF93" s="70"/>
      <c r="CG93" s="70"/>
      <c r="CH93" s="70"/>
      <c r="CI93" s="70"/>
      <c r="CJ93" s="70"/>
      <c r="CK93" s="70"/>
      <c r="CL93" s="70"/>
      <c r="CM93" s="70"/>
      <c r="CN93" s="70"/>
    </row>
    <row r="94" spans="1:92" s="4" customFormat="1" ht="29.25" customHeight="1" x14ac:dyDescent="0.35">
      <c r="A94" s="19"/>
      <c r="B94" s="19"/>
      <c r="C94" s="89"/>
      <c r="D94" s="20">
        <v>4133</v>
      </c>
      <c r="E94" s="203" t="s">
        <v>90</v>
      </c>
      <c r="F94" s="203"/>
      <c r="G94" s="203"/>
      <c r="H94" s="203"/>
      <c r="I94" s="203"/>
      <c r="J94" s="83">
        <v>0</v>
      </c>
      <c r="K94" s="12"/>
      <c r="L94" s="162"/>
      <c r="M94" s="58"/>
      <c r="N94" s="58"/>
      <c r="O94" s="19"/>
      <c r="P94" s="19"/>
      <c r="Q94" s="19"/>
      <c r="R94" s="19"/>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c r="BU94" s="70"/>
      <c r="BV94" s="70"/>
      <c r="BW94" s="70"/>
      <c r="BX94" s="70"/>
      <c r="BY94" s="70"/>
      <c r="BZ94" s="70"/>
      <c r="CA94" s="70"/>
      <c r="CB94" s="70"/>
      <c r="CC94" s="70"/>
      <c r="CD94" s="70"/>
      <c r="CE94" s="70"/>
      <c r="CF94" s="70"/>
      <c r="CG94" s="70"/>
      <c r="CH94" s="70"/>
      <c r="CI94" s="70"/>
      <c r="CJ94" s="70"/>
      <c r="CK94" s="70"/>
      <c r="CL94" s="70"/>
      <c r="CM94" s="70"/>
      <c r="CN94" s="70"/>
    </row>
    <row r="95" spans="1:92" ht="25.5" x14ac:dyDescent="0.35">
      <c r="A95" s="19"/>
      <c r="B95" s="19"/>
      <c r="C95" s="89"/>
      <c r="D95" s="20">
        <v>4134</v>
      </c>
      <c r="E95" s="203" t="s">
        <v>91</v>
      </c>
      <c r="F95" s="203"/>
      <c r="G95" s="203"/>
      <c r="H95" s="203"/>
      <c r="I95" s="203"/>
      <c r="J95" s="83">
        <f>SUM(J273,)</f>
        <v>40000</v>
      </c>
      <c r="K95" s="12"/>
      <c r="L95" s="19"/>
      <c r="M95" s="19"/>
      <c r="N95" s="19"/>
      <c r="O95" s="19"/>
      <c r="P95" s="19"/>
      <c r="Q95" s="19"/>
      <c r="R95" s="19"/>
    </row>
    <row r="96" spans="1:92" ht="27.75" customHeight="1" x14ac:dyDescent="0.35">
      <c r="A96" s="19"/>
      <c r="B96" s="19"/>
      <c r="C96" s="89"/>
      <c r="D96" s="20">
        <v>4135</v>
      </c>
      <c r="E96" s="203" t="s">
        <v>92</v>
      </c>
      <c r="F96" s="203"/>
      <c r="G96" s="203"/>
      <c r="H96" s="203"/>
      <c r="I96" s="203"/>
      <c r="J96" s="83">
        <f>SUM(J200,J230,J252,J274,J328,J359,J379,J403,J425,J446)</f>
        <v>40500</v>
      </c>
      <c r="K96" s="163"/>
      <c r="L96" s="19"/>
      <c r="M96" s="19"/>
      <c r="N96" s="19"/>
      <c r="O96" s="19"/>
      <c r="P96" s="19"/>
      <c r="Q96" s="19"/>
      <c r="R96" s="19"/>
    </row>
    <row r="97" spans="1:92" ht="26.25" x14ac:dyDescent="0.4">
      <c r="A97" s="19"/>
      <c r="B97" s="19"/>
      <c r="C97" s="89">
        <v>414</v>
      </c>
      <c r="D97" s="204" t="s">
        <v>93</v>
      </c>
      <c r="E97" s="204"/>
      <c r="F97" s="204"/>
      <c r="G97" s="204"/>
      <c r="H97" s="204"/>
      <c r="I97" s="204"/>
      <c r="J97" s="90">
        <f>SUM(J98:J106)</f>
        <v>386650</v>
      </c>
      <c r="K97" s="19"/>
      <c r="L97" s="19"/>
      <c r="M97" s="19"/>
      <c r="N97" s="19"/>
      <c r="O97" s="19"/>
      <c r="P97" s="19"/>
      <c r="Q97" s="19"/>
      <c r="R97" s="19"/>
    </row>
    <row r="98" spans="1:92" ht="25.5" x14ac:dyDescent="0.35">
      <c r="A98" s="19"/>
      <c r="B98" s="19"/>
      <c r="C98" s="89"/>
      <c r="D98" s="20">
        <v>4141</v>
      </c>
      <c r="E98" s="203" t="s">
        <v>94</v>
      </c>
      <c r="F98" s="203"/>
      <c r="G98" s="203"/>
      <c r="H98" s="203"/>
      <c r="I98" s="203"/>
      <c r="J98" s="83">
        <f>SUM(J202,J232,J254,J276,J330,J361,J381,J405,J427,J448,)</f>
        <v>9900</v>
      </c>
      <c r="K98" s="19"/>
      <c r="L98" s="19"/>
      <c r="M98" s="19"/>
      <c r="N98" s="19"/>
      <c r="O98" s="19"/>
      <c r="P98" s="19"/>
      <c r="Q98" s="19"/>
      <c r="R98" s="19"/>
    </row>
    <row r="99" spans="1:92" ht="25.5" customHeight="1" x14ac:dyDescent="0.35">
      <c r="A99" s="19"/>
      <c r="B99" s="19"/>
      <c r="C99" s="89"/>
      <c r="D99" s="20">
        <v>4142</v>
      </c>
      <c r="E99" s="203" t="s">
        <v>95</v>
      </c>
      <c r="F99" s="203"/>
      <c r="G99" s="203"/>
      <c r="H99" s="203"/>
      <c r="I99" s="203"/>
      <c r="J99" s="83">
        <f>SUM(J203,J233,J255,J277,J331,J362,J382,J406,J428,J449,)</f>
        <v>22250</v>
      </c>
      <c r="K99" s="12"/>
      <c r="L99" s="19"/>
      <c r="M99" s="19"/>
      <c r="N99" s="19"/>
      <c r="O99" s="19"/>
      <c r="P99" s="19"/>
      <c r="Q99" s="19"/>
      <c r="R99" s="19"/>
    </row>
    <row r="100" spans="1:92" s="4" customFormat="1" ht="27" customHeight="1" x14ac:dyDescent="0.35">
      <c r="A100" s="19"/>
      <c r="B100" s="19"/>
      <c r="C100" s="89"/>
      <c r="D100" s="20">
        <v>4143</v>
      </c>
      <c r="E100" s="203" t="s">
        <v>97</v>
      </c>
      <c r="F100" s="203"/>
      <c r="G100" s="203"/>
      <c r="H100" s="203"/>
      <c r="I100" s="203"/>
      <c r="J100" s="83">
        <f>SUM(J278,)</f>
        <v>32000</v>
      </c>
      <c r="K100" s="161"/>
      <c r="L100" s="19"/>
      <c r="M100" s="19"/>
      <c r="N100" s="19"/>
      <c r="O100" s="19"/>
      <c r="P100" s="19"/>
      <c r="Q100" s="19"/>
      <c r="R100" s="19"/>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c r="CL100" s="70"/>
      <c r="CM100" s="70"/>
      <c r="CN100" s="70"/>
    </row>
    <row r="101" spans="1:92" s="4" customFormat="1" ht="27" customHeight="1" x14ac:dyDescent="0.35">
      <c r="A101" s="19"/>
      <c r="B101" s="19"/>
      <c r="C101" s="89"/>
      <c r="D101" s="20">
        <v>4144</v>
      </c>
      <c r="E101" s="203" t="s">
        <v>96</v>
      </c>
      <c r="F101" s="203"/>
      <c r="G101" s="203"/>
      <c r="H101" s="203"/>
      <c r="I101" s="203"/>
      <c r="J101" s="83">
        <f>SUM(J279)</f>
        <v>5000</v>
      </c>
      <c r="K101" s="12"/>
      <c r="L101" s="19"/>
      <c r="M101" s="19"/>
      <c r="N101" s="19"/>
      <c r="O101" s="19"/>
      <c r="P101" s="19"/>
      <c r="Q101" s="19"/>
      <c r="R101" s="19"/>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70"/>
      <c r="BQ101" s="70"/>
      <c r="BR101" s="70"/>
      <c r="BS101" s="70"/>
      <c r="BT101" s="70"/>
      <c r="BU101" s="70"/>
      <c r="BV101" s="70"/>
      <c r="BW101" s="70"/>
      <c r="BX101" s="70"/>
      <c r="BY101" s="70"/>
      <c r="BZ101" s="70"/>
      <c r="CA101" s="70"/>
      <c r="CB101" s="70"/>
      <c r="CC101" s="70"/>
      <c r="CD101" s="70"/>
      <c r="CE101" s="70"/>
      <c r="CF101" s="70"/>
      <c r="CG101" s="70"/>
      <c r="CH101" s="70"/>
      <c r="CI101" s="70"/>
      <c r="CJ101" s="70"/>
      <c r="CK101" s="70"/>
      <c r="CL101" s="70"/>
      <c r="CM101" s="70"/>
      <c r="CN101" s="70"/>
    </row>
    <row r="102" spans="1:92" ht="25.5" x14ac:dyDescent="0.35">
      <c r="A102" s="19"/>
      <c r="B102" s="19"/>
      <c r="C102" s="89"/>
      <c r="D102" s="20">
        <v>4146</v>
      </c>
      <c r="E102" s="203" t="s">
        <v>98</v>
      </c>
      <c r="F102" s="203"/>
      <c r="G102" s="203"/>
      <c r="H102" s="203"/>
      <c r="I102" s="203"/>
      <c r="J102" s="83">
        <f>SUM(J280,J429)</f>
        <v>10000</v>
      </c>
      <c r="K102" s="12"/>
      <c r="L102" s="19"/>
      <c r="M102" s="19"/>
      <c r="N102" s="19"/>
      <c r="O102" s="19"/>
      <c r="P102" s="19"/>
      <c r="Q102" s="19"/>
      <c r="R102" s="19"/>
    </row>
    <row r="103" spans="1:92" ht="25.5" x14ac:dyDescent="0.35">
      <c r="A103" s="19"/>
      <c r="B103" s="19"/>
      <c r="C103" s="89"/>
      <c r="D103" s="20">
        <v>4147</v>
      </c>
      <c r="E103" s="203" t="s">
        <v>99</v>
      </c>
      <c r="F103" s="203"/>
      <c r="G103" s="203"/>
      <c r="H103" s="203"/>
      <c r="I103" s="203"/>
      <c r="J103" s="83">
        <f>SUM(J281)</f>
        <v>10000</v>
      </c>
      <c r="K103" s="12"/>
      <c r="L103" s="19"/>
      <c r="M103" s="19"/>
      <c r="N103" s="19"/>
      <c r="O103" s="19"/>
      <c r="P103" s="19"/>
      <c r="Q103" s="19"/>
      <c r="R103" s="19"/>
    </row>
    <row r="104" spans="1:92" ht="25.5" x14ac:dyDescent="0.35">
      <c r="A104" s="19"/>
      <c r="B104" s="19"/>
      <c r="C104" s="89"/>
      <c r="D104" s="20">
        <v>4148</v>
      </c>
      <c r="E104" s="203" t="s">
        <v>100</v>
      </c>
      <c r="F104" s="203"/>
      <c r="G104" s="203"/>
      <c r="H104" s="203"/>
      <c r="I104" s="203"/>
      <c r="J104" s="83">
        <f>SUM(J204,J234,J256,J282,J332,J363,J383,J407,J430,J450,)</f>
        <v>5300</v>
      </c>
      <c r="K104" s="12"/>
      <c r="L104" s="19"/>
      <c r="M104" s="19"/>
      <c r="N104" s="19"/>
      <c r="O104" s="19"/>
      <c r="P104" s="19"/>
      <c r="Q104" s="19"/>
      <c r="R104" s="19"/>
    </row>
    <row r="105" spans="1:92" s="16" customFormat="1" ht="51.75" customHeight="1" x14ac:dyDescent="0.35">
      <c r="A105" s="58"/>
      <c r="B105" s="58"/>
      <c r="C105" s="89"/>
      <c r="D105" s="20">
        <v>4149</v>
      </c>
      <c r="E105" s="203" t="s">
        <v>101</v>
      </c>
      <c r="F105" s="203"/>
      <c r="G105" s="203"/>
      <c r="H105" s="203"/>
      <c r="I105" s="203"/>
      <c r="J105" s="79">
        <f>SUM(J205,J235,J283,J333,J364,J384,J408,J431,J451,)</f>
        <v>252200</v>
      </c>
      <c r="K105" s="161"/>
      <c r="L105" s="19"/>
      <c r="M105" s="19"/>
      <c r="N105" s="19"/>
      <c r="O105" s="58"/>
      <c r="P105" s="58"/>
      <c r="Q105" s="58"/>
      <c r="R105" s="58"/>
      <c r="S105" s="196"/>
      <c r="T105" s="196"/>
      <c r="U105" s="196"/>
      <c r="V105" s="196"/>
      <c r="W105" s="196"/>
      <c r="X105" s="196"/>
      <c r="Y105" s="196"/>
      <c r="Z105" s="196"/>
      <c r="AA105" s="196"/>
      <c r="AB105" s="196"/>
      <c r="AC105" s="196"/>
      <c r="AD105" s="196"/>
      <c r="AE105" s="196"/>
      <c r="AF105" s="196"/>
      <c r="AG105" s="196"/>
      <c r="AH105" s="196"/>
      <c r="AI105" s="196"/>
      <c r="AJ105" s="196"/>
      <c r="AK105" s="196"/>
      <c r="AL105" s="196"/>
      <c r="AM105" s="196"/>
      <c r="AN105" s="196"/>
      <c r="AO105" s="196"/>
      <c r="AP105" s="196"/>
      <c r="AQ105" s="196"/>
      <c r="AR105" s="196"/>
      <c r="AS105" s="196"/>
      <c r="AT105" s="196"/>
      <c r="AU105" s="196"/>
      <c r="AV105" s="196"/>
      <c r="AW105" s="196"/>
      <c r="AX105" s="196"/>
      <c r="AY105" s="196"/>
      <c r="AZ105" s="196"/>
      <c r="BA105" s="196"/>
      <c r="BB105" s="196"/>
      <c r="BC105" s="196"/>
      <c r="BD105" s="196"/>
      <c r="BE105" s="196"/>
      <c r="BF105" s="196"/>
      <c r="BG105" s="196"/>
      <c r="BH105" s="196"/>
      <c r="BI105" s="196"/>
      <c r="BJ105" s="196"/>
      <c r="BK105" s="196"/>
      <c r="BL105" s="196"/>
      <c r="BM105" s="196"/>
      <c r="BN105" s="196"/>
      <c r="BO105" s="196"/>
      <c r="BP105" s="196"/>
      <c r="BQ105" s="196"/>
      <c r="BR105" s="196"/>
      <c r="BS105" s="196"/>
      <c r="BT105" s="196"/>
      <c r="BU105" s="196"/>
      <c r="BV105" s="196"/>
      <c r="BW105" s="196"/>
      <c r="BX105" s="196"/>
      <c r="BY105" s="196"/>
      <c r="BZ105" s="196"/>
      <c r="CA105" s="196"/>
      <c r="CB105" s="196"/>
      <c r="CC105" s="196"/>
      <c r="CD105" s="196"/>
      <c r="CE105" s="196"/>
      <c r="CF105" s="196"/>
      <c r="CG105" s="196"/>
      <c r="CH105" s="196"/>
      <c r="CI105" s="196"/>
      <c r="CJ105" s="196"/>
      <c r="CK105" s="196"/>
      <c r="CL105" s="196"/>
      <c r="CM105" s="196"/>
      <c r="CN105" s="196"/>
    </row>
    <row r="106" spans="1:92" ht="25.5" x14ac:dyDescent="0.35">
      <c r="A106" s="19"/>
      <c r="B106" s="19"/>
      <c r="C106" s="89"/>
      <c r="D106" s="20">
        <v>41491</v>
      </c>
      <c r="E106" s="203" t="s">
        <v>102</v>
      </c>
      <c r="F106" s="203"/>
      <c r="G106" s="203"/>
      <c r="H106" s="203"/>
      <c r="I106" s="203"/>
      <c r="J106" s="83">
        <f>SUM(J284)</f>
        <v>40000</v>
      </c>
      <c r="K106" s="12"/>
      <c r="L106" s="19"/>
      <c r="M106" s="19"/>
      <c r="N106" s="19"/>
      <c r="O106" s="19"/>
      <c r="P106" s="19"/>
      <c r="Q106" s="19"/>
      <c r="R106" s="19"/>
    </row>
    <row r="107" spans="1:92" ht="26.25" x14ac:dyDescent="0.4">
      <c r="A107" s="19"/>
      <c r="B107" s="19"/>
      <c r="C107" s="89">
        <v>415</v>
      </c>
      <c r="D107" s="204" t="s">
        <v>103</v>
      </c>
      <c r="E107" s="204"/>
      <c r="F107" s="204"/>
      <c r="G107" s="204"/>
      <c r="H107" s="204"/>
      <c r="I107" s="204"/>
      <c r="J107" s="90">
        <f>SUM(J108:J110)</f>
        <v>31000</v>
      </c>
      <c r="K107" s="12"/>
      <c r="L107" s="19"/>
      <c r="M107" s="19"/>
      <c r="N107" s="19"/>
      <c r="O107" s="19"/>
      <c r="P107" s="19"/>
      <c r="Q107" s="19"/>
      <c r="R107" s="19"/>
    </row>
    <row r="108" spans="1:92" ht="25.5" x14ac:dyDescent="0.35">
      <c r="A108" s="19"/>
      <c r="B108" s="19"/>
      <c r="C108" s="89"/>
      <c r="D108" s="20">
        <v>4152</v>
      </c>
      <c r="E108" s="203" t="s">
        <v>104</v>
      </c>
      <c r="F108" s="203"/>
      <c r="G108" s="203"/>
      <c r="H108" s="203"/>
      <c r="I108" s="203"/>
      <c r="J108" s="83">
        <f>SUM(J207)</f>
        <v>5000</v>
      </c>
      <c r="K108" s="12"/>
      <c r="L108" s="19"/>
      <c r="M108" s="19"/>
      <c r="N108" s="19"/>
      <c r="O108" s="19"/>
      <c r="P108" s="19"/>
      <c r="Q108" s="19"/>
      <c r="R108" s="19"/>
    </row>
    <row r="109" spans="1:92" ht="25.5" x14ac:dyDescent="0.35">
      <c r="A109" s="19"/>
      <c r="B109" s="19"/>
      <c r="C109" s="89"/>
      <c r="D109" s="20">
        <v>41531</v>
      </c>
      <c r="E109" s="203" t="s">
        <v>105</v>
      </c>
      <c r="F109" s="203"/>
      <c r="G109" s="203"/>
      <c r="H109" s="203"/>
      <c r="I109" s="203"/>
      <c r="J109" s="83">
        <f>SUM(J208)</f>
        <v>24000</v>
      </c>
      <c r="K109" s="12"/>
      <c r="L109" s="19"/>
      <c r="M109" s="19"/>
      <c r="N109" s="19"/>
      <c r="O109" s="19"/>
      <c r="P109" s="19"/>
      <c r="Q109" s="19"/>
      <c r="R109" s="19"/>
    </row>
    <row r="110" spans="1:92" ht="25.5" x14ac:dyDescent="0.35">
      <c r="A110" s="19"/>
      <c r="B110" s="19"/>
      <c r="C110" s="89"/>
      <c r="D110" s="20">
        <v>41532</v>
      </c>
      <c r="E110" s="203" t="s">
        <v>106</v>
      </c>
      <c r="F110" s="203"/>
      <c r="G110" s="203"/>
      <c r="H110" s="203"/>
      <c r="I110" s="203"/>
      <c r="J110" s="83">
        <f>SUM(J209)</f>
        <v>2000</v>
      </c>
      <c r="K110" s="12"/>
      <c r="L110" s="19"/>
      <c r="M110" s="19"/>
      <c r="N110" s="19"/>
      <c r="O110" s="19"/>
      <c r="P110" s="19"/>
      <c r="Q110" s="19"/>
      <c r="R110" s="19"/>
    </row>
    <row r="111" spans="1:92" ht="26.25" x14ac:dyDescent="0.4">
      <c r="A111" s="19"/>
      <c r="B111" s="19"/>
      <c r="C111" s="89">
        <v>417</v>
      </c>
      <c r="D111" s="204" t="s">
        <v>107</v>
      </c>
      <c r="E111" s="204"/>
      <c r="F111" s="204"/>
      <c r="G111" s="204"/>
      <c r="H111" s="204"/>
      <c r="I111" s="204"/>
      <c r="J111" s="90">
        <f>SUM(J112)</f>
        <v>60000</v>
      </c>
      <c r="K111" s="12"/>
      <c r="L111" s="19"/>
      <c r="M111" s="19"/>
      <c r="N111" s="19"/>
      <c r="O111" s="19"/>
      <c r="P111" s="19"/>
      <c r="Q111" s="19"/>
      <c r="R111" s="19"/>
    </row>
    <row r="112" spans="1:92" ht="25.5" x14ac:dyDescent="0.35">
      <c r="A112" s="19"/>
      <c r="B112" s="19"/>
      <c r="C112" s="89"/>
      <c r="D112" s="20">
        <v>4171</v>
      </c>
      <c r="E112" s="203" t="s">
        <v>108</v>
      </c>
      <c r="F112" s="203"/>
      <c r="G112" s="203"/>
      <c r="H112" s="203"/>
      <c r="I112" s="203"/>
      <c r="J112" s="83">
        <f>SUM(J286)</f>
        <v>60000</v>
      </c>
      <c r="K112" s="193"/>
      <c r="L112" s="19"/>
      <c r="M112" s="19"/>
      <c r="N112" s="19"/>
      <c r="O112" s="19"/>
      <c r="P112" s="19"/>
      <c r="Q112" s="19"/>
      <c r="R112" s="19"/>
    </row>
    <row r="113" spans="1:92" ht="26.25" x14ac:dyDescent="0.4">
      <c r="A113" s="19"/>
      <c r="B113" s="19"/>
      <c r="C113" s="89">
        <v>418</v>
      </c>
      <c r="D113" s="204" t="s">
        <v>109</v>
      </c>
      <c r="E113" s="204"/>
      <c r="F113" s="204"/>
      <c r="G113" s="204"/>
      <c r="H113" s="204"/>
      <c r="I113" s="204"/>
      <c r="J113" s="90">
        <f>SUM(J114)</f>
        <v>294000</v>
      </c>
      <c r="K113" s="12"/>
      <c r="L113" s="19"/>
      <c r="M113" s="19"/>
      <c r="N113" s="19"/>
      <c r="O113" s="19"/>
      <c r="P113" s="19"/>
      <c r="Q113" s="19"/>
      <c r="R113" s="19"/>
    </row>
    <row r="114" spans="1:92" ht="25.5" x14ac:dyDescent="0.35">
      <c r="A114" s="19"/>
      <c r="B114" s="19"/>
      <c r="C114" s="89"/>
      <c r="D114" s="20">
        <v>41811</v>
      </c>
      <c r="E114" s="203" t="s">
        <v>110</v>
      </c>
      <c r="F114" s="203"/>
      <c r="G114" s="203"/>
      <c r="H114" s="203"/>
      <c r="I114" s="203"/>
      <c r="J114" s="83">
        <f>SUM(J386)</f>
        <v>294000</v>
      </c>
      <c r="K114" s="12"/>
      <c r="L114" s="19"/>
      <c r="M114" s="199"/>
      <c r="N114" s="19"/>
      <c r="O114" s="19"/>
      <c r="P114" s="19"/>
      <c r="Q114" s="19"/>
      <c r="R114" s="19"/>
    </row>
    <row r="115" spans="1:92" ht="26.25" x14ac:dyDescent="0.4">
      <c r="A115" s="19"/>
      <c r="B115" s="19"/>
      <c r="C115" s="89">
        <v>419</v>
      </c>
      <c r="D115" s="204" t="s">
        <v>111</v>
      </c>
      <c r="E115" s="204"/>
      <c r="F115" s="204"/>
      <c r="G115" s="204"/>
      <c r="H115" s="204"/>
      <c r="I115" s="204"/>
      <c r="J115" s="90">
        <f>SUM(J116:J122)</f>
        <v>114500</v>
      </c>
      <c r="K115" s="12"/>
      <c r="L115" s="19"/>
      <c r="M115" s="19"/>
      <c r="N115" s="19"/>
      <c r="O115" s="19"/>
      <c r="P115" s="19"/>
      <c r="Q115" s="19"/>
      <c r="R115" s="19"/>
    </row>
    <row r="116" spans="1:92" ht="25.5" x14ac:dyDescent="0.35">
      <c r="A116" s="19"/>
      <c r="B116" s="19"/>
      <c r="C116" s="89"/>
      <c r="D116" s="20">
        <v>4191</v>
      </c>
      <c r="E116" s="203" t="s">
        <v>112</v>
      </c>
      <c r="F116" s="203"/>
      <c r="G116" s="203"/>
      <c r="H116" s="203"/>
      <c r="I116" s="203"/>
      <c r="J116" s="83">
        <f>SUM(J211,J288,J335)</f>
        <v>48000</v>
      </c>
      <c r="K116" s="12"/>
      <c r="L116" s="19"/>
      <c r="M116" s="19"/>
      <c r="N116" s="19"/>
      <c r="O116" s="19"/>
      <c r="P116" s="19"/>
      <c r="Q116" s="19"/>
      <c r="R116" s="19"/>
    </row>
    <row r="117" spans="1:92" ht="25.5" x14ac:dyDescent="0.35">
      <c r="A117" s="19"/>
      <c r="B117" s="19"/>
      <c r="C117" s="89"/>
      <c r="D117" s="20">
        <v>4192</v>
      </c>
      <c r="E117" s="203" t="s">
        <v>113</v>
      </c>
      <c r="F117" s="203"/>
      <c r="G117" s="203"/>
      <c r="H117" s="203"/>
      <c r="I117" s="203"/>
      <c r="J117" s="83">
        <f>SUM(J289)</f>
        <v>15000</v>
      </c>
      <c r="K117" s="12"/>
      <c r="L117" s="12"/>
      <c r="M117" s="19"/>
      <c r="N117" s="19"/>
      <c r="O117" s="19"/>
      <c r="P117" s="19"/>
      <c r="Q117" s="19"/>
      <c r="R117" s="19"/>
    </row>
    <row r="118" spans="1:92" ht="25.5" x14ac:dyDescent="0.35">
      <c r="A118" s="19"/>
      <c r="B118" s="19"/>
      <c r="C118" s="89"/>
      <c r="D118" s="20">
        <v>4193</v>
      </c>
      <c r="E118" s="203" t="s">
        <v>114</v>
      </c>
      <c r="F118" s="203"/>
      <c r="G118" s="203"/>
      <c r="H118" s="203"/>
      <c r="I118" s="203"/>
      <c r="J118" s="83">
        <f>SUM(J293)</f>
        <v>24000</v>
      </c>
      <c r="K118" s="12"/>
      <c r="L118" s="61"/>
      <c r="M118" s="19"/>
      <c r="N118" s="19"/>
      <c r="O118" s="19"/>
      <c r="P118" s="19"/>
      <c r="Q118" s="19"/>
      <c r="R118" s="19"/>
    </row>
    <row r="119" spans="1:92" s="4" customFormat="1" ht="25.5" x14ac:dyDescent="0.35">
      <c r="A119" s="19"/>
      <c r="B119" s="19"/>
      <c r="C119" s="89"/>
      <c r="D119" s="20">
        <v>4194</v>
      </c>
      <c r="E119" s="203" t="s">
        <v>115</v>
      </c>
      <c r="F119" s="203"/>
      <c r="G119" s="203"/>
      <c r="H119" s="203"/>
      <c r="I119" s="203"/>
      <c r="J119" s="83">
        <f>SUM(J290)</f>
        <v>6000</v>
      </c>
      <c r="K119" s="12"/>
      <c r="L119" s="37"/>
      <c r="M119" s="19"/>
      <c r="N119" s="19"/>
      <c r="O119" s="19"/>
      <c r="P119" s="19"/>
      <c r="Q119" s="19"/>
      <c r="R119" s="19"/>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c r="BL119" s="70"/>
      <c r="BM119" s="70"/>
      <c r="BN119" s="70"/>
      <c r="BO119" s="70"/>
      <c r="BP119" s="70"/>
      <c r="BQ119" s="70"/>
      <c r="BR119" s="70"/>
      <c r="BS119" s="70"/>
      <c r="BT119" s="70"/>
      <c r="BU119" s="70"/>
      <c r="BV119" s="70"/>
      <c r="BW119" s="70"/>
      <c r="BX119" s="70"/>
      <c r="BY119" s="70"/>
      <c r="BZ119" s="70"/>
      <c r="CA119" s="70"/>
      <c r="CB119" s="70"/>
      <c r="CC119" s="70"/>
      <c r="CD119" s="70"/>
      <c r="CE119" s="70"/>
      <c r="CF119" s="70"/>
      <c r="CG119" s="70"/>
      <c r="CH119" s="70"/>
      <c r="CI119" s="70"/>
      <c r="CJ119" s="70"/>
      <c r="CK119" s="70"/>
      <c r="CL119" s="70"/>
      <c r="CM119" s="70"/>
      <c r="CN119" s="70"/>
    </row>
    <row r="120" spans="1:92" ht="26.25" x14ac:dyDescent="0.35">
      <c r="A120" s="19"/>
      <c r="B120" s="19"/>
      <c r="C120" s="89"/>
      <c r="D120" s="20">
        <v>4195</v>
      </c>
      <c r="E120" s="203" t="s">
        <v>116</v>
      </c>
      <c r="F120" s="203"/>
      <c r="G120" s="203"/>
      <c r="H120" s="203"/>
      <c r="I120" s="203"/>
      <c r="J120" s="83">
        <f>SUM(J291)</f>
        <v>5000</v>
      </c>
      <c r="K120" s="12"/>
      <c r="L120" s="6"/>
      <c r="M120" s="19"/>
      <c r="N120" s="19"/>
      <c r="O120" s="19"/>
      <c r="P120" s="19"/>
      <c r="Q120" s="19"/>
      <c r="R120" s="19"/>
    </row>
    <row r="121" spans="1:92" ht="25.5" x14ac:dyDescent="0.35">
      <c r="A121" s="19"/>
      <c r="B121" s="19"/>
      <c r="C121" s="89"/>
      <c r="D121" s="20">
        <v>4196</v>
      </c>
      <c r="E121" s="203" t="s">
        <v>117</v>
      </c>
      <c r="F121" s="203"/>
      <c r="G121" s="203"/>
      <c r="H121" s="203"/>
      <c r="I121" s="203"/>
      <c r="J121" s="83">
        <f>SUM(J292)</f>
        <v>6500</v>
      </c>
      <c r="K121" s="12"/>
      <c r="M121" s="19"/>
      <c r="N121" s="19"/>
      <c r="O121" s="19"/>
      <c r="P121" s="19"/>
      <c r="Q121" s="19"/>
      <c r="R121" s="19"/>
    </row>
    <row r="122" spans="1:92" ht="25.5" x14ac:dyDescent="0.35">
      <c r="A122" s="19"/>
      <c r="B122" s="19"/>
      <c r="C122" s="89"/>
      <c r="D122" s="20">
        <v>4199</v>
      </c>
      <c r="E122" s="203" t="s">
        <v>118</v>
      </c>
      <c r="F122" s="203"/>
      <c r="G122" s="203"/>
      <c r="H122" s="203"/>
      <c r="I122" s="203"/>
      <c r="J122" s="83">
        <f>SUM(J294)</f>
        <v>10000</v>
      </c>
      <c r="K122" s="12"/>
      <c r="L122" s="12"/>
      <c r="M122" s="19"/>
      <c r="N122" s="19"/>
      <c r="O122" s="19"/>
      <c r="P122" s="19"/>
      <c r="Q122" s="19"/>
      <c r="R122" s="19"/>
    </row>
    <row r="123" spans="1:92" ht="26.25" x14ac:dyDescent="0.25">
      <c r="A123" s="19"/>
      <c r="B123" s="19"/>
      <c r="C123" s="91">
        <v>431</v>
      </c>
      <c r="D123" s="264" t="s">
        <v>119</v>
      </c>
      <c r="E123" s="264"/>
      <c r="F123" s="264"/>
      <c r="G123" s="264"/>
      <c r="H123" s="264"/>
      <c r="I123" s="264"/>
      <c r="J123" s="92">
        <f>SUM(J124:J134)</f>
        <v>854863.21</v>
      </c>
      <c r="K123" s="12"/>
      <c r="L123" s="39"/>
      <c r="M123" s="19"/>
      <c r="N123" s="19"/>
      <c r="O123" s="19"/>
      <c r="P123" s="19"/>
      <c r="Q123" s="19"/>
      <c r="R123" s="19"/>
    </row>
    <row r="124" spans="1:92" ht="25.5" x14ac:dyDescent="0.35">
      <c r="A124" s="19"/>
      <c r="B124" s="19"/>
      <c r="C124" s="89"/>
      <c r="D124" s="20">
        <v>4313</v>
      </c>
      <c r="E124" s="203" t="s">
        <v>120</v>
      </c>
      <c r="F124" s="203"/>
      <c r="G124" s="203"/>
      <c r="H124" s="203"/>
      <c r="I124" s="203"/>
      <c r="J124" s="83">
        <f>SUM(J337)</f>
        <v>35000</v>
      </c>
      <c r="K124" s="12"/>
      <c r="L124" s="39"/>
      <c r="M124" s="19"/>
      <c r="N124" s="19"/>
      <c r="O124" s="19"/>
      <c r="P124" s="19"/>
      <c r="Q124" s="19"/>
      <c r="R124" s="19"/>
    </row>
    <row r="125" spans="1:92" ht="25.5" x14ac:dyDescent="0.35">
      <c r="A125" s="19"/>
      <c r="B125" s="19"/>
      <c r="C125" s="89"/>
      <c r="D125" s="20">
        <v>43131</v>
      </c>
      <c r="E125" s="203" t="s">
        <v>121</v>
      </c>
      <c r="F125" s="203"/>
      <c r="G125" s="203"/>
      <c r="H125" s="203"/>
      <c r="I125" s="203"/>
      <c r="J125" s="83">
        <f>SUM(J338)</f>
        <v>300000</v>
      </c>
      <c r="K125" s="12"/>
      <c r="L125" s="151"/>
      <c r="M125" s="19"/>
      <c r="N125" s="37"/>
      <c r="O125" s="19"/>
      <c r="P125" s="19"/>
      <c r="Q125" s="19"/>
      <c r="R125" s="19"/>
    </row>
    <row r="126" spans="1:92" s="4" customFormat="1" ht="25.5" x14ac:dyDescent="0.35">
      <c r="A126" s="19"/>
      <c r="B126" s="19"/>
      <c r="C126" s="89"/>
      <c r="D126" s="20">
        <v>43132</v>
      </c>
      <c r="E126" s="203" t="s">
        <v>122</v>
      </c>
      <c r="F126" s="203"/>
      <c r="G126" s="203"/>
      <c r="H126" s="203"/>
      <c r="I126" s="203"/>
      <c r="J126" s="83">
        <f>SUM(J339)</f>
        <v>25000</v>
      </c>
      <c r="K126" s="12"/>
      <c r="L126" s="36"/>
      <c r="M126" s="19"/>
      <c r="N126" s="19"/>
      <c r="O126" s="19"/>
      <c r="P126" s="19"/>
      <c r="Q126" s="19"/>
      <c r="R126" s="19"/>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c r="BL126" s="70"/>
      <c r="BM126" s="70"/>
      <c r="BN126" s="70"/>
      <c r="BO126" s="70"/>
      <c r="BP126" s="70"/>
      <c r="BQ126" s="70"/>
      <c r="BR126" s="70"/>
      <c r="BS126" s="70"/>
      <c r="BT126" s="70"/>
      <c r="BU126" s="70"/>
      <c r="BV126" s="70"/>
      <c r="BW126" s="70"/>
      <c r="BX126" s="70"/>
      <c r="BY126" s="70"/>
      <c r="BZ126" s="70"/>
      <c r="CA126" s="70"/>
      <c r="CB126" s="70"/>
      <c r="CC126" s="70"/>
      <c r="CD126" s="70"/>
      <c r="CE126" s="70"/>
      <c r="CF126" s="70"/>
      <c r="CG126" s="70"/>
      <c r="CH126" s="70"/>
      <c r="CI126" s="70"/>
      <c r="CJ126" s="70"/>
      <c r="CK126" s="70"/>
      <c r="CL126" s="70"/>
      <c r="CM126" s="70"/>
      <c r="CN126" s="70"/>
    </row>
    <row r="127" spans="1:92" ht="25.5" x14ac:dyDescent="0.35">
      <c r="A127" s="19"/>
      <c r="B127" s="19"/>
      <c r="C127" s="89"/>
      <c r="D127" s="20">
        <v>4314</v>
      </c>
      <c r="E127" s="203" t="s">
        <v>123</v>
      </c>
      <c r="F127" s="203"/>
      <c r="G127" s="203"/>
      <c r="H127" s="203"/>
      <c r="I127" s="203"/>
      <c r="J127" s="79">
        <f>SUM(J340)</f>
        <v>40000</v>
      </c>
      <c r="K127" s="12"/>
      <c r="L127" s="38"/>
      <c r="M127" s="19"/>
      <c r="N127" s="19"/>
      <c r="O127" s="19"/>
      <c r="P127" s="19"/>
      <c r="Q127" s="19"/>
      <c r="R127" s="19"/>
    </row>
    <row r="128" spans="1:92" ht="25.5" x14ac:dyDescent="0.35">
      <c r="A128" s="19"/>
      <c r="B128" s="19"/>
      <c r="C128" s="89"/>
      <c r="D128" s="20">
        <v>43141</v>
      </c>
      <c r="E128" s="203" t="s">
        <v>124</v>
      </c>
      <c r="F128" s="203"/>
      <c r="G128" s="203"/>
      <c r="H128" s="203"/>
      <c r="I128" s="203"/>
      <c r="J128" s="83">
        <f>SUM(J341)</f>
        <v>0</v>
      </c>
      <c r="K128" s="12"/>
      <c r="L128" s="38"/>
      <c r="M128" s="19"/>
      <c r="N128" s="19"/>
      <c r="O128" s="19"/>
      <c r="P128" s="19"/>
      <c r="Q128" s="19"/>
      <c r="R128" s="19"/>
    </row>
    <row r="129" spans="1:92" ht="26.25" x14ac:dyDescent="0.35">
      <c r="A129" s="19"/>
      <c r="B129" s="19"/>
      <c r="C129" s="89"/>
      <c r="D129" s="20">
        <v>4315</v>
      </c>
      <c r="E129" s="203" t="s">
        <v>125</v>
      </c>
      <c r="F129" s="203"/>
      <c r="G129" s="203"/>
      <c r="H129" s="203"/>
      <c r="I129" s="203"/>
      <c r="J129" s="83">
        <f>SUM(J296)</f>
        <v>65363.21</v>
      </c>
      <c r="K129" s="12"/>
      <c r="L129" s="10"/>
      <c r="M129" s="19"/>
      <c r="N129" s="19"/>
      <c r="O129" s="19"/>
      <c r="P129" s="19"/>
      <c r="Q129" s="19"/>
      <c r="R129" s="19"/>
    </row>
    <row r="130" spans="1:92" ht="48" customHeight="1" x14ac:dyDescent="0.35">
      <c r="A130" s="19"/>
      <c r="B130" s="19"/>
      <c r="C130" s="89"/>
      <c r="D130" s="20">
        <v>4316</v>
      </c>
      <c r="E130" s="203" t="s">
        <v>126</v>
      </c>
      <c r="F130" s="203"/>
      <c r="G130" s="203"/>
      <c r="H130" s="203"/>
      <c r="I130" s="203"/>
      <c r="J130" s="83">
        <f>SUM(J342)</f>
        <v>68000</v>
      </c>
      <c r="K130" s="159"/>
      <c r="L130" s="38"/>
      <c r="M130" s="19"/>
      <c r="N130" s="19"/>
      <c r="O130" s="19"/>
      <c r="P130" s="19"/>
      <c r="Q130" s="19"/>
      <c r="R130" s="19"/>
    </row>
    <row r="131" spans="1:92" s="4" customFormat="1" ht="25.5" customHeight="1" x14ac:dyDescent="0.35">
      <c r="A131" s="19"/>
      <c r="B131" s="19"/>
      <c r="C131" s="89"/>
      <c r="D131" s="20">
        <v>4318</v>
      </c>
      <c r="E131" s="203" t="s">
        <v>127</v>
      </c>
      <c r="F131" s="203"/>
      <c r="G131" s="203"/>
      <c r="H131" s="203"/>
      <c r="I131" s="203"/>
      <c r="J131" s="83">
        <f>SUM(J213)</f>
        <v>20000</v>
      </c>
      <c r="K131" s="160"/>
      <c r="L131" s="36"/>
      <c r="M131" s="19"/>
      <c r="N131" s="19"/>
      <c r="O131" s="19"/>
      <c r="P131" s="19"/>
      <c r="Q131" s="19"/>
      <c r="R131" s="19"/>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c r="BL131" s="70"/>
      <c r="BM131" s="70"/>
      <c r="BN131" s="70"/>
      <c r="BO131" s="70"/>
      <c r="BP131" s="70"/>
      <c r="BQ131" s="70"/>
      <c r="BR131" s="70"/>
      <c r="BS131" s="70"/>
      <c r="BT131" s="70"/>
      <c r="BU131" s="70"/>
      <c r="BV131" s="70"/>
      <c r="BW131" s="70"/>
      <c r="BX131" s="70"/>
      <c r="BY131" s="70"/>
      <c r="BZ131" s="70"/>
      <c r="CA131" s="70"/>
      <c r="CB131" s="70"/>
      <c r="CC131" s="70"/>
      <c r="CD131" s="70"/>
      <c r="CE131" s="70"/>
      <c r="CF131" s="70"/>
      <c r="CG131" s="70"/>
      <c r="CH131" s="70"/>
      <c r="CI131" s="70"/>
      <c r="CJ131" s="70"/>
      <c r="CK131" s="70"/>
      <c r="CL131" s="70"/>
      <c r="CM131" s="70"/>
      <c r="CN131" s="70"/>
    </row>
    <row r="132" spans="1:92" ht="25.5" x14ac:dyDescent="0.35">
      <c r="A132" s="19"/>
      <c r="B132" s="19"/>
      <c r="C132" s="89"/>
      <c r="D132" s="20">
        <v>43181</v>
      </c>
      <c r="E132" s="203" t="s">
        <v>128</v>
      </c>
      <c r="F132" s="203"/>
      <c r="G132" s="203"/>
      <c r="H132" s="203"/>
      <c r="I132" s="203"/>
      <c r="J132" s="83">
        <f>SUM(J214,J237,J298,J343,J410)</f>
        <v>40000</v>
      </c>
      <c r="K132" s="12"/>
      <c r="L132" s="38"/>
      <c r="M132" s="19"/>
      <c r="N132" s="19"/>
      <c r="O132" s="19"/>
      <c r="P132" s="19"/>
      <c r="Q132" s="19"/>
      <c r="R132" s="19"/>
    </row>
    <row r="133" spans="1:92" s="4" customFormat="1" ht="25.5" x14ac:dyDescent="0.35">
      <c r="A133" s="19"/>
      <c r="B133" s="19"/>
      <c r="C133" s="89"/>
      <c r="D133" s="20">
        <v>43182</v>
      </c>
      <c r="E133" s="267" t="s">
        <v>129</v>
      </c>
      <c r="F133" s="267"/>
      <c r="G133" s="267"/>
      <c r="H133" s="267"/>
      <c r="I133" s="267"/>
      <c r="J133" s="83">
        <f>SUM(J388)</f>
        <v>0</v>
      </c>
      <c r="K133" s="12"/>
      <c r="L133" s="38"/>
      <c r="M133" s="19"/>
      <c r="N133" s="19"/>
      <c r="O133" s="19"/>
      <c r="P133" s="19"/>
      <c r="Q133" s="19"/>
      <c r="R133" s="19"/>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c r="BL133" s="70"/>
      <c r="BM133" s="70"/>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row>
    <row r="134" spans="1:92" ht="39.75" customHeight="1" x14ac:dyDescent="0.35">
      <c r="A134" s="19"/>
      <c r="B134" s="19"/>
      <c r="C134" s="89"/>
      <c r="D134" s="20">
        <v>4319</v>
      </c>
      <c r="E134" s="203" t="s">
        <v>130</v>
      </c>
      <c r="F134" s="203"/>
      <c r="G134" s="203"/>
      <c r="H134" s="203"/>
      <c r="I134" s="203"/>
      <c r="J134" s="83">
        <f>SUM(J297,J344)</f>
        <v>261500</v>
      </c>
      <c r="K134" s="158"/>
      <c r="L134" s="38"/>
      <c r="M134" s="19"/>
      <c r="N134" s="19"/>
      <c r="O134" s="19"/>
      <c r="P134" s="19"/>
      <c r="Q134" s="19"/>
      <c r="R134" s="19"/>
    </row>
    <row r="135" spans="1:92" ht="26.25" x14ac:dyDescent="0.4">
      <c r="A135" s="19"/>
      <c r="B135" s="19"/>
      <c r="C135" s="89">
        <v>432</v>
      </c>
      <c r="D135" s="204" t="s">
        <v>131</v>
      </c>
      <c r="E135" s="204"/>
      <c r="F135" s="204"/>
      <c r="G135" s="204"/>
      <c r="H135" s="204"/>
      <c r="I135" s="204"/>
      <c r="J135" s="90">
        <f>SUM(J136,J137)</f>
        <v>311800</v>
      </c>
      <c r="K135" s="12"/>
      <c r="L135" s="38"/>
      <c r="M135" s="40"/>
      <c r="N135" s="19"/>
      <c r="O135" s="19"/>
      <c r="P135" s="19"/>
      <c r="Q135" s="19"/>
      <c r="R135" s="19"/>
    </row>
    <row r="136" spans="1:92" ht="25.5" x14ac:dyDescent="0.35">
      <c r="A136" s="19"/>
      <c r="B136" s="19"/>
      <c r="C136" s="89"/>
      <c r="D136" s="20">
        <v>4325</v>
      </c>
      <c r="E136" s="203" t="s">
        <v>132</v>
      </c>
      <c r="F136" s="203"/>
      <c r="G136" s="203"/>
      <c r="H136" s="203"/>
      <c r="I136" s="203"/>
      <c r="J136" s="83">
        <f>SUM(J300)</f>
        <v>0</v>
      </c>
      <c r="K136" s="12"/>
      <c r="L136" s="36"/>
      <c r="M136" s="40"/>
      <c r="N136" s="19"/>
      <c r="O136" s="19"/>
      <c r="P136" s="19"/>
      <c r="Q136" s="19"/>
      <c r="R136" s="19"/>
    </row>
    <row r="137" spans="1:92" s="15" customFormat="1" ht="41.25" customHeight="1" x14ac:dyDescent="0.35">
      <c r="A137" s="59"/>
      <c r="B137" s="59"/>
      <c r="C137" s="89"/>
      <c r="D137" s="20">
        <v>4326</v>
      </c>
      <c r="E137" s="203" t="s">
        <v>133</v>
      </c>
      <c r="F137" s="203"/>
      <c r="G137" s="203"/>
      <c r="H137" s="203"/>
      <c r="I137" s="203"/>
      <c r="J137" s="83">
        <f>SUM(J301)</f>
        <v>311800</v>
      </c>
      <c r="K137" s="157"/>
      <c r="L137" s="38"/>
      <c r="M137" s="19"/>
      <c r="N137" s="19"/>
      <c r="O137" s="59"/>
      <c r="P137" s="59"/>
      <c r="Q137" s="59"/>
      <c r="R137" s="59"/>
      <c r="S137" s="197"/>
      <c r="T137" s="197"/>
      <c r="U137" s="197"/>
      <c r="V137" s="197"/>
      <c r="W137" s="197"/>
      <c r="X137" s="197"/>
      <c r="Y137" s="197"/>
      <c r="Z137" s="197"/>
      <c r="AA137" s="197"/>
      <c r="AB137" s="197"/>
      <c r="AC137" s="197"/>
      <c r="AD137" s="197"/>
      <c r="AE137" s="197"/>
      <c r="AF137" s="197"/>
      <c r="AG137" s="197"/>
      <c r="AH137" s="197"/>
      <c r="AI137" s="197"/>
      <c r="AJ137" s="197"/>
      <c r="AK137" s="197"/>
      <c r="AL137" s="197"/>
      <c r="AM137" s="197"/>
      <c r="AN137" s="197"/>
      <c r="AO137" s="197"/>
      <c r="AP137" s="197"/>
      <c r="AQ137" s="197"/>
      <c r="AR137" s="197"/>
      <c r="AS137" s="197"/>
      <c r="AT137" s="197"/>
      <c r="AU137" s="197"/>
      <c r="AV137" s="197"/>
      <c r="AW137" s="197"/>
      <c r="AX137" s="197"/>
      <c r="AY137" s="197"/>
      <c r="AZ137" s="197"/>
      <c r="BA137" s="197"/>
      <c r="BB137" s="197"/>
      <c r="BC137" s="197"/>
      <c r="BD137" s="197"/>
      <c r="BE137" s="197"/>
      <c r="BF137" s="197"/>
      <c r="BG137" s="197"/>
      <c r="BH137" s="197"/>
      <c r="BI137" s="197"/>
      <c r="BJ137" s="197"/>
      <c r="BK137" s="197"/>
      <c r="BL137" s="197"/>
      <c r="BM137" s="197"/>
      <c r="BN137" s="197"/>
      <c r="BO137" s="197"/>
      <c r="BP137" s="197"/>
      <c r="BQ137" s="197"/>
      <c r="BR137" s="197"/>
      <c r="BS137" s="197"/>
      <c r="BT137" s="197"/>
      <c r="BU137" s="197"/>
      <c r="BV137" s="197"/>
      <c r="BW137" s="197"/>
      <c r="BX137" s="197"/>
      <c r="BY137" s="197"/>
      <c r="BZ137" s="197"/>
      <c r="CA137" s="197"/>
      <c r="CB137" s="197"/>
      <c r="CC137" s="197"/>
      <c r="CD137" s="197"/>
      <c r="CE137" s="197"/>
      <c r="CF137" s="197"/>
      <c r="CG137" s="197"/>
      <c r="CH137" s="197"/>
      <c r="CI137" s="197"/>
      <c r="CJ137" s="197"/>
      <c r="CK137" s="197"/>
      <c r="CL137" s="197"/>
      <c r="CM137" s="197"/>
      <c r="CN137" s="197"/>
    </row>
    <row r="138" spans="1:92" ht="26.25" x14ac:dyDescent="0.4">
      <c r="A138" s="19"/>
      <c r="B138" s="19"/>
      <c r="C138" s="89">
        <v>441</v>
      </c>
      <c r="D138" s="204" t="s">
        <v>134</v>
      </c>
      <c r="E138" s="204"/>
      <c r="F138" s="204"/>
      <c r="G138" s="204"/>
      <c r="H138" s="204"/>
      <c r="I138" s="204"/>
      <c r="J138" s="90">
        <f>SUM(J139:J144)</f>
        <v>3994826.43</v>
      </c>
      <c r="K138" s="22"/>
      <c r="L138" s="36"/>
      <c r="M138" s="19"/>
      <c r="N138" s="19"/>
      <c r="O138" s="19"/>
      <c r="P138" s="19"/>
      <c r="Q138" s="19"/>
      <c r="R138" s="19"/>
    </row>
    <row r="139" spans="1:92" ht="25.5" x14ac:dyDescent="0.35">
      <c r="A139" s="19"/>
      <c r="B139" s="19"/>
      <c r="C139" s="89"/>
      <c r="D139" s="20">
        <v>4412</v>
      </c>
      <c r="E139" s="203" t="s">
        <v>135</v>
      </c>
      <c r="F139" s="203"/>
      <c r="G139" s="203"/>
      <c r="H139" s="203"/>
      <c r="I139" s="203"/>
      <c r="J139" s="83">
        <f t="shared" ref="J139:J140" si="0">SUM(J303)</f>
        <v>2487500</v>
      </c>
      <c r="K139" s="12"/>
      <c r="L139" s="63"/>
      <c r="M139" s="19"/>
      <c r="N139" s="19"/>
      <c r="O139" s="19"/>
      <c r="P139" s="19"/>
      <c r="Q139" s="19"/>
      <c r="R139" s="19"/>
    </row>
    <row r="140" spans="1:92" s="4" customFormat="1" ht="25.5" x14ac:dyDescent="0.35">
      <c r="A140" s="19"/>
      <c r="B140" s="19"/>
      <c r="C140" s="89"/>
      <c r="D140" s="20">
        <v>4413</v>
      </c>
      <c r="E140" s="203" t="s">
        <v>136</v>
      </c>
      <c r="F140" s="203"/>
      <c r="G140" s="203"/>
      <c r="H140" s="203"/>
      <c r="I140" s="203"/>
      <c r="J140" s="83">
        <f t="shared" si="0"/>
        <v>300000</v>
      </c>
      <c r="K140" s="60"/>
      <c r="L140" s="36"/>
      <c r="M140" s="19"/>
      <c r="N140" s="19"/>
      <c r="O140" s="19"/>
      <c r="P140" s="19"/>
      <c r="Q140" s="19"/>
      <c r="R140" s="19"/>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c r="BI140" s="70"/>
      <c r="BJ140" s="70"/>
      <c r="BK140" s="70"/>
      <c r="BL140" s="70"/>
      <c r="BM140" s="70"/>
      <c r="BN140" s="70"/>
      <c r="BO140" s="70"/>
      <c r="BP140" s="70"/>
      <c r="BQ140" s="70"/>
      <c r="BR140" s="70"/>
      <c r="BS140" s="70"/>
      <c r="BT140" s="70"/>
      <c r="BU140" s="70"/>
      <c r="BV140" s="70"/>
      <c r="BW140" s="70"/>
      <c r="BX140" s="70"/>
      <c r="BY140" s="70"/>
      <c r="BZ140" s="70"/>
      <c r="CA140" s="70"/>
      <c r="CB140" s="70"/>
      <c r="CC140" s="70"/>
      <c r="CD140" s="70"/>
      <c r="CE140" s="70"/>
      <c r="CF140" s="70"/>
      <c r="CG140" s="70"/>
      <c r="CH140" s="70"/>
      <c r="CI140" s="70"/>
      <c r="CJ140" s="70"/>
      <c r="CK140" s="70"/>
      <c r="CL140" s="70"/>
      <c r="CM140" s="70"/>
      <c r="CN140" s="70"/>
    </row>
    <row r="141" spans="1:92" s="4" customFormat="1" ht="25.5" x14ac:dyDescent="0.35">
      <c r="A141" s="19"/>
      <c r="B141" s="19"/>
      <c r="C141" s="89"/>
      <c r="D141" s="20">
        <v>4414</v>
      </c>
      <c r="E141" s="203" t="s">
        <v>137</v>
      </c>
      <c r="F141" s="203"/>
      <c r="G141" s="203"/>
      <c r="H141" s="203"/>
      <c r="I141" s="203"/>
      <c r="J141" s="83">
        <f>J305</f>
        <v>100000</v>
      </c>
      <c r="K141" s="60"/>
      <c r="L141" s="38"/>
      <c r="M141" s="19"/>
      <c r="N141" s="19"/>
      <c r="O141" s="19"/>
      <c r="P141" s="19"/>
      <c r="Q141" s="19"/>
      <c r="R141" s="19"/>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c r="BI141" s="70"/>
      <c r="BJ141" s="70"/>
      <c r="BK141" s="70"/>
      <c r="BL141" s="70"/>
      <c r="BM141" s="70"/>
      <c r="BN141" s="70"/>
      <c r="BO141" s="70"/>
      <c r="BP141" s="70"/>
      <c r="BQ141" s="70"/>
      <c r="BR141" s="70"/>
      <c r="BS141" s="70"/>
      <c r="BT141" s="70"/>
      <c r="BU141" s="70"/>
      <c r="BV141" s="70"/>
      <c r="BW141" s="70"/>
      <c r="BX141" s="70"/>
      <c r="BY141" s="70"/>
      <c r="BZ141" s="70"/>
      <c r="CA141" s="70"/>
      <c r="CB141" s="70"/>
      <c r="CC141" s="70"/>
      <c r="CD141" s="70"/>
      <c r="CE141" s="70"/>
      <c r="CF141" s="70"/>
      <c r="CG141" s="70"/>
      <c r="CH141" s="70"/>
      <c r="CI141" s="70"/>
      <c r="CJ141" s="70"/>
      <c r="CK141" s="70"/>
      <c r="CL141" s="70"/>
      <c r="CM141" s="70"/>
      <c r="CN141" s="70"/>
    </row>
    <row r="142" spans="1:92" ht="25.5" x14ac:dyDescent="0.35">
      <c r="A142" s="19"/>
      <c r="B142" s="19"/>
      <c r="C142" s="89"/>
      <c r="D142" s="20">
        <v>4415</v>
      </c>
      <c r="E142" s="203" t="s">
        <v>138</v>
      </c>
      <c r="F142" s="203"/>
      <c r="G142" s="203"/>
      <c r="H142" s="203"/>
      <c r="I142" s="203"/>
      <c r="J142" s="83">
        <f>SUM(J306)</f>
        <v>100000</v>
      </c>
      <c r="K142" s="12"/>
      <c r="L142" s="38"/>
      <c r="M142" s="19"/>
      <c r="N142" s="19"/>
      <c r="O142" s="19"/>
      <c r="P142" s="19"/>
      <c r="Q142" s="19"/>
      <c r="R142" s="19"/>
    </row>
    <row r="143" spans="1:92" ht="25.5" x14ac:dyDescent="0.35">
      <c r="A143" s="19"/>
      <c r="B143" s="19"/>
      <c r="C143" s="89"/>
      <c r="D143" s="20">
        <v>4416</v>
      </c>
      <c r="E143" s="203" t="s">
        <v>139</v>
      </c>
      <c r="F143" s="203"/>
      <c r="G143" s="203"/>
      <c r="H143" s="203"/>
      <c r="I143" s="203"/>
      <c r="J143" s="83">
        <f>SUM(J307)</f>
        <v>191326.43</v>
      </c>
      <c r="K143" s="12"/>
      <c r="L143" s="36"/>
      <c r="M143" s="19"/>
      <c r="N143" s="19"/>
      <c r="O143" s="19"/>
      <c r="P143" s="19"/>
      <c r="Q143" s="19"/>
      <c r="R143" s="19"/>
    </row>
    <row r="144" spans="1:92" s="4" customFormat="1" ht="25.5" x14ac:dyDescent="0.35">
      <c r="A144" s="19"/>
      <c r="B144" s="19"/>
      <c r="C144" s="89"/>
      <c r="D144" s="20">
        <v>4419</v>
      </c>
      <c r="E144" s="208" t="s">
        <v>140</v>
      </c>
      <c r="F144" s="208"/>
      <c r="G144" s="208"/>
      <c r="H144" s="208"/>
      <c r="I144" s="208"/>
      <c r="J144" s="83">
        <f>J308</f>
        <v>816000</v>
      </c>
      <c r="K144" s="12"/>
      <c r="L144" s="38"/>
      <c r="M144" s="19"/>
      <c r="N144" s="19"/>
      <c r="O144" s="19"/>
      <c r="P144" s="19"/>
      <c r="Q144" s="19"/>
      <c r="R144" s="19"/>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c r="BI144" s="70"/>
      <c r="BJ144" s="70"/>
      <c r="BK144" s="70"/>
      <c r="BL144" s="70"/>
      <c r="BM144" s="70"/>
      <c r="BN144" s="70"/>
      <c r="BO144" s="70"/>
      <c r="BP144" s="70"/>
      <c r="BQ144" s="70"/>
      <c r="BR144" s="70"/>
      <c r="BS144" s="70"/>
      <c r="BT144" s="70"/>
      <c r="BU144" s="70"/>
      <c r="BV144" s="70"/>
      <c r="BW144" s="70"/>
      <c r="BX144" s="70"/>
      <c r="BY144" s="70"/>
      <c r="BZ144" s="70"/>
      <c r="CA144" s="70"/>
      <c r="CB144" s="70"/>
      <c r="CC144" s="70"/>
      <c r="CD144" s="70"/>
      <c r="CE144" s="70"/>
      <c r="CF144" s="70"/>
      <c r="CG144" s="70"/>
      <c r="CH144" s="70"/>
      <c r="CI144" s="70"/>
      <c r="CJ144" s="70"/>
      <c r="CK144" s="70"/>
      <c r="CL144" s="70"/>
      <c r="CM144" s="70"/>
      <c r="CN144" s="70"/>
    </row>
    <row r="145" spans="1:92" ht="26.25" x14ac:dyDescent="0.4">
      <c r="A145" s="19"/>
      <c r="B145" s="19"/>
      <c r="C145" s="89">
        <v>463</v>
      </c>
      <c r="D145" s="204" t="s">
        <v>141</v>
      </c>
      <c r="E145" s="204"/>
      <c r="F145" s="204"/>
      <c r="G145" s="204"/>
      <c r="H145" s="204"/>
      <c r="I145" s="204"/>
      <c r="J145" s="90">
        <f>SUM(J146)</f>
        <v>245808.7</v>
      </c>
      <c r="K145" s="12"/>
      <c r="L145" s="36"/>
      <c r="M145" s="19"/>
      <c r="N145" s="19"/>
      <c r="O145" s="19"/>
      <c r="P145" s="19"/>
      <c r="Q145" s="19"/>
      <c r="R145" s="19"/>
    </row>
    <row r="146" spans="1:92" ht="25.5" x14ac:dyDescent="0.35">
      <c r="A146" s="19"/>
      <c r="B146" s="19"/>
      <c r="C146" s="89"/>
      <c r="D146" s="20">
        <v>4630</v>
      </c>
      <c r="E146" s="203" t="s">
        <v>142</v>
      </c>
      <c r="F146" s="203"/>
      <c r="G146" s="203"/>
      <c r="H146" s="203"/>
      <c r="I146" s="203"/>
      <c r="J146" s="83">
        <f>SUM(J310)</f>
        <v>245808.7</v>
      </c>
      <c r="K146" s="12"/>
      <c r="L146" s="36"/>
      <c r="M146" s="19"/>
      <c r="N146" s="19"/>
      <c r="O146" s="19"/>
      <c r="P146" s="19"/>
      <c r="Q146" s="19"/>
      <c r="R146" s="19"/>
    </row>
    <row r="147" spans="1:92" ht="26.25" x14ac:dyDescent="0.4">
      <c r="A147" s="19"/>
      <c r="B147" s="19"/>
      <c r="C147" s="89">
        <v>47</v>
      </c>
      <c r="D147" s="204" t="s">
        <v>143</v>
      </c>
      <c r="E147" s="204"/>
      <c r="F147" s="204"/>
      <c r="G147" s="204"/>
      <c r="H147" s="204"/>
      <c r="I147" s="204"/>
      <c r="J147" s="90">
        <f>SUM(J148:J149)</f>
        <v>115000</v>
      </c>
      <c r="K147" s="12"/>
      <c r="L147" s="36"/>
      <c r="M147" s="19"/>
      <c r="N147" s="19"/>
      <c r="O147" s="19"/>
      <c r="P147" s="19"/>
      <c r="Q147" s="19"/>
      <c r="R147" s="19"/>
    </row>
    <row r="148" spans="1:92" ht="25.5" x14ac:dyDescent="0.35">
      <c r="A148" s="19"/>
      <c r="B148" s="19"/>
      <c r="C148" s="89"/>
      <c r="D148" s="20">
        <v>4710</v>
      </c>
      <c r="E148" s="203" t="s">
        <v>144</v>
      </c>
      <c r="F148" s="203"/>
      <c r="G148" s="203"/>
      <c r="H148" s="203"/>
      <c r="I148" s="203"/>
      <c r="J148" s="83">
        <f>SUM(J312)</f>
        <v>100000</v>
      </c>
      <c r="K148" s="12"/>
      <c r="L148" s="36"/>
      <c r="M148" s="19"/>
      <c r="N148" s="19"/>
      <c r="O148" s="19"/>
      <c r="P148" s="19"/>
      <c r="Q148" s="19"/>
      <c r="R148" s="19"/>
    </row>
    <row r="149" spans="1:92" ht="27" customHeight="1" thickBot="1" x14ac:dyDescent="0.4">
      <c r="A149" s="19"/>
      <c r="B149" s="19"/>
      <c r="C149" s="100"/>
      <c r="D149" s="21">
        <v>4720</v>
      </c>
      <c r="E149" s="228" t="s">
        <v>145</v>
      </c>
      <c r="F149" s="228"/>
      <c r="G149" s="228"/>
      <c r="H149" s="228"/>
      <c r="I149" s="228"/>
      <c r="J149" s="84">
        <f>SUM(J313)</f>
        <v>15000</v>
      </c>
      <c r="K149" s="12"/>
      <c r="L149" s="36"/>
      <c r="M149" s="19"/>
      <c r="N149" s="19"/>
      <c r="O149" s="19"/>
      <c r="P149" s="19"/>
      <c r="Q149" s="19"/>
      <c r="R149" s="19"/>
    </row>
    <row r="150" spans="1:92" ht="31.5" customHeight="1" thickTop="1" thickBot="1" x14ac:dyDescent="0.45">
      <c r="A150" s="19"/>
      <c r="B150" s="19"/>
      <c r="C150" s="101">
        <v>4</v>
      </c>
      <c r="D150" s="265" t="s">
        <v>146</v>
      </c>
      <c r="E150" s="265"/>
      <c r="F150" s="265"/>
      <c r="G150" s="265"/>
      <c r="H150" s="265"/>
      <c r="I150" s="265"/>
      <c r="J150" s="102">
        <f>SUM(J82,J88,J92,J97,J107,J111,J113,J115,J123,J135,J138,J145,J147)</f>
        <v>7908828.3400000008</v>
      </c>
      <c r="K150" s="22"/>
      <c r="L150" s="36"/>
      <c r="M150" s="12"/>
      <c r="N150" s="39"/>
      <c r="O150" s="19"/>
      <c r="P150" s="19"/>
      <c r="Q150" s="19"/>
      <c r="R150" s="19"/>
    </row>
    <row r="151" spans="1:92" s="4" customFormat="1" ht="27" thickTop="1" x14ac:dyDescent="0.4">
      <c r="A151" s="19"/>
      <c r="B151" s="35"/>
      <c r="C151" s="317" t="s">
        <v>273</v>
      </c>
      <c r="D151" s="317"/>
      <c r="E151" s="317"/>
      <c r="F151" s="317"/>
      <c r="G151" s="317"/>
      <c r="H151" s="317"/>
      <c r="I151" s="317"/>
      <c r="J151" s="317"/>
      <c r="K151" s="317"/>
      <c r="L151" s="36"/>
      <c r="M151" s="12"/>
      <c r="N151" s="12"/>
      <c r="O151" s="19"/>
      <c r="P151" s="19"/>
      <c r="Q151" s="19"/>
      <c r="R151" s="19"/>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c r="BI151" s="70"/>
      <c r="BJ151" s="70"/>
      <c r="BK151" s="70"/>
      <c r="BL151" s="70"/>
      <c r="BM151" s="70"/>
      <c r="BN151" s="70"/>
      <c r="BO151" s="70"/>
      <c r="BP151" s="70"/>
      <c r="BQ151" s="70"/>
      <c r="BR151" s="70"/>
      <c r="BS151" s="70"/>
      <c r="BT151" s="70"/>
      <c r="BU151" s="70"/>
      <c r="BV151" s="70"/>
      <c r="BW151" s="70"/>
      <c r="BX151" s="70"/>
      <c r="BY151" s="70"/>
      <c r="BZ151" s="70"/>
      <c r="CA151" s="70"/>
      <c r="CB151" s="70"/>
      <c r="CC151" s="70"/>
      <c r="CD151" s="70"/>
      <c r="CE151" s="70"/>
      <c r="CF151" s="70"/>
      <c r="CG151" s="70"/>
      <c r="CH151" s="70"/>
      <c r="CI151" s="70"/>
      <c r="CJ151" s="70"/>
      <c r="CK151" s="70"/>
      <c r="CL151" s="70"/>
      <c r="CM151" s="70"/>
      <c r="CN151" s="70"/>
    </row>
    <row r="152" spans="1:92" ht="25.5" x14ac:dyDescent="0.35">
      <c r="A152" s="19"/>
      <c r="B152" s="37"/>
      <c r="C152" s="270" t="s">
        <v>272</v>
      </c>
      <c r="D152" s="270"/>
      <c r="E152" s="270"/>
      <c r="F152" s="270"/>
      <c r="G152" s="270"/>
      <c r="H152" s="270"/>
      <c r="I152" s="270"/>
      <c r="J152" s="270"/>
      <c r="K152" s="270"/>
      <c r="L152" s="36"/>
      <c r="M152" s="12"/>
      <c r="N152" s="39"/>
      <c r="O152" s="19"/>
      <c r="P152" s="19"/>
      <c r="Q152" s="19"/>
      <c r="R152" s="19"/>
    </row>
    <row r="153" spans="1:92" ht="25.5" x14ac:dyDescent="0.35">
      <c r="A153" s="19"/>
      <c r="B153" s="37"/>
      <c r="C153" s="270" t="s">
        <v>274</v>
      </c>
      <c r="D153" s="270"/>
      <c r="E153" s="270"/>
      <c r="F153" s="270"/>
      <c r="G153" s="270"/>
      <c r="H153" s="270"/>
      <c r="I153" s="270"/>
      <c r="J153" s="270"/>
      <c r="K153" s="270"/>
      <c r="L153" s="36"/>
      <c r="M153" s="12"/>
      <c r="N153" s="12"/>
      <c r="O153" s="19"/>
      <c r="P153" s="19"/>
      <c r="Q153" s="19"/>
      <c r="R153" s="19"/>
    </row>
    <row r="154" spans="1:92" ht="41.25" customHeight="1" x14ac:dyDescent="0.35">
      <c r="A154" s="5" t="s">
        <v>1</v>
      </c>
      <c r="B154" s="19"/>
      <c r="C154" s="239" t="s">
        <v>275</v>
      </c>
      <c r="D154" s="239"/>
      <c r="E154" s="239"/>
      <c r="F154" s="239"/>
      <c r="G154" s="239"/>
      <c r="H154" s="239"/>
      <c r="I154" s="239"/>
      <c r="J154" s="239"/>
      <c r="K154" s="239"/>
      <c r="L154" s="36"/>
      <c r="M154" s="12"/>
      <c r="N154" s="62"/>
      <c r="O154" s="19"/>
      <c r="P154" s="19"/>
      <c r="Q154" s="19"/>
      <c r="R154" s="19"/>
    </row>
    <row r="155" spans="1:92" ht="54" customHeight="1" x14ac:dyDescent="0.35">
      <c r="A155" s="19"/>
      <c r="B155" s="37"/>
      <c r="C155" s="270" t="s">
        <v>276</v>
      </c>
      <c r="D155" s="270"/>
      <c r="E155" s="270"/>
      <c r="F155" s="270"/>
      <c r="G155" s="270"/>
      <c r="H155" s="270"/>
      <c r="I155" s="270"/>
      <c r="J155" s="270"/>
      <c r="K155" s="270"/>
      <c r="L155" s="36"/>
      <c r="M155" s="12"/>
      <c r="N155" s="12"/>
      <c r="O155" s="19"/>
      <c r="P155" s="19"/>
      <c r="Q155" s="19"/>
      <c r="R155" s="19"/>
    </row>
    <row r="156" spans="1:92" ht="27.75" customHeight="1" x14ac:dyDescent="0.25">
      <c r="A156" s="19"/>
      <c r="B156" s="19"/>
      <c r="C156" s="239" t="s">
        <v>277</v>
      </c>
      <c r="D156" s="239"/>
      <c r="E156" s="239"/>
      <c r="F156" s="239"/>
      <c r="G156" s="239"/>
      <c r="H156" s="239"/>
      <c r="I156" s="239"/>
      <c r="J156" s="239"/>
      <c r="K156" s="239"/>
      <c r="L156" s="64"/>
      <c r="M156" s="12"/>
      <c r="N156" s="39"/>
      <c r="O156" s="19"/>
      <c r="P156" s="19"/>
      <c r="Q156" s="19"/>
      <c r="R156" s="19"/>
    </row>
    <row r="157" spans="1:92" ht="59.25" customHeight="1" x14ac:dyDescent="0.25">
      <c r="A157" s="19"/>
      <c r="B157" s="39"/>
      <c r="C157" s="270" t="s">
        <v>278</v>
      </c>
      <c r="D157" s="270"/>
      <c r="E157" s="270"/>
      <c r="F157" s="270"/>
      <c r="G157" s="270"/>
      <c r="H157" s="270"/>
      <c r="I157" s="270"/>
      <c r="J157" s="270"/>
      <c r="K157" s="270"/>
      <c r="L157" s="64"/>
      <c r="M157" s="12"/>
      <c r="N157" s="39"/>
      <c r="O157" s="19"/>
      <c r="P157" s="19"/>
      <c r="Q157" s="19"/>
      <c r="R157" s="19"/>
    </row>
    <row r="158" spans="1:92" ht="70.5" customHeight="1" x14ac:dyDescent="0.25">
      <c r="A158" s="19"/>
      <c r="B158" s="39"/>
      <c r="C158" s="270" t="s">
        <v>279</v>
      </c>
      <c r="D158" s="270"/>
      <c r="E158" s="270"/>
      <c r="F158" s="270"/>
      <c r="G158" s="270"/>
      <c r="H158" s="270"/>
      <c r="I158" s="270"/>
      <c r="J158" s="270"/>
      <c r="K158" s="270"/>
      <c r="L158" s="64"/>
      <c r="M158" s="19"/>
      <c r="N158" s="12"/>
      <c r="O158" s="19"/>
      <c r="P158" s="19"/>
      <c r="Q158" s="19"/>
      <c r="R158" s="19"/>
    </row>
    <row r="159" spans="1:92" s="4" customFormat="1" ht="153" customHeight="1" x14ac:dyDescent="0.25">
      <c r="A159" s="19"/>
      <c r="B159" s="39"/>
      <c r="C159" s="271" t="s">
        <v>280</v>
      </c>
      <c r="D159" s="271"/>
      <c r="E159" s="271"/>
      <c r="F159" s="271"/>
      <c r="G159" s="271"/>
      <c r="H159" s="271"/>
      <c r="I159" s="271"/>
      <c r="J159" s="271"/>
      <c r="K159" s="271"/>
      <c r="L159" s="64"/>
      <c r="M159" s="12"/>
      <c r="N159" s="39"/>
      <c r="O159" s="19"/>
      <c r="P159" s="19"/>
      <c r="Q159" s="19"/>
      <c r="R159" s="19"/>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c r="BI159" s="70"/>
      <c r="BJ159" s="70"/>
      <c r="BK159" s="70"/>
      <c r="BL159" s="70"/>
      <c r="BM159" s="70"/>
      <c r="BN159" s="70"/>
      <c r="BO159" s="70"/>
      <c r="BP159" s="70"/>
      <c r="BQ159" s="70"/>
      <c r="BR159" s="70"/>
      <c r="BS159" s="70"/>
      <c r="BT159" s="70"/>
      <c r="BU159" s="70"/>
      <c r="BV159" s="70"/>
      <c r="BW159" s="70"/>
      <c r="BX159" s="70"/>
      <c r="BY159" s="70"/>
      <c r="BZ159" s="70"/>
      <c r="CA159" s="70"/>
      <c r="CB159" s="70"/>
      <c r="CC159" s="70"/>
      <c r="CD159" s="70"/>
      <c r="CE159" s="70"/>
      <c r="CF159" s="70"/>
      <c r="CG159" s="70"/>
      <c r="CH159" s="70"/>
      <c r="CI159" s="70"/>
      <c r="CJ159" s="70"/>
      <c r="CK159" s="70"/>
      <c r="CL159" s="70"/>
      <c r="CM159" s="70"/>
      <c r="CN159" s="70"/>
    </row>
    <row r="160" spans="1:92" s="4" customFormat="1" ht="113.25" customHeight="1" x14ac:dyDescent="0.25">
      <c r="A160" s="19"/>
      <c r="B160" s="39"/>
      <c r="C160" s="270" t="s">
        <v>281</v>
      </c>
      <c r="D160" s="270"/>
      <c r="E160" s="270"/>
      <c r="F160" s="270"/>
      <c r="G160" s="270"/>
      <c r="H160" s="270"/>
      <c r="I160" s="270"/>
      <c r="J160" s="270"/>
      <c r="K160" s="270"/>
      <c r="L160" s="64"/>
      <c r="M160" s="12"/>
      <c r="N160" s="12"/>
      <c r="O160" s="19"/>
      <c r="P160" s="19"/>
      <c r="Q160" s="19"/>
      <c r="R160" s="19"/>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c r="BI160" s="70"/>
      <c r="BJ160" s="70"/>
      <c r="BK160" s="70"/>
      <c r="BL160" s="70"/>
      <c r="BM160" s="70"/>
      <c r="BN160" s="70"/>
      <c r="BO160" s="70"/>
      <c r="BP160" s="70"/>
      <c r="BQ160" s="70"/>
      <c r="BR160" s="70"/>
      <c r="BS160" s="70"/>
      <c r="BT160" s="70"/>
      <c r="BU160" s="70"/>
      <c r="BV160" s="70"/>
      <c r="BW160" s="70"/>
      <c r="BX160" s="70"/>
      <c r="BY160" s="70"/>
      <c r="BZ160" s="70"/>
      <c r="CA160" s="70"/>
      <c r="CB160" s="70"/>
      <c r="CC160" s="70"/>
      <c r="CD160" s="70"/>
      <c r="CE160" s="70"/>
      <c r="CF160" s="70"/>
      <c r="CG160" s="70"/>
      <c r="CH160" s="70"/>
      <c r="CI160" s="70"/>
      <c r="CJ160" s="70"/>
      <c r="CK160" s="70"/>
      <c r="CL160" s="70"/>
      <c r="CM160" s="70"/>
      <c r="CN160" s="70"/>
    </row>
    <row r="161" spans="1:92" s="4" customFormat="1" ht="26.25" x14ac:dyDescent="0.25">
      <c r="A161" s="19"/>
      <c r="B161" s="19"/>
      <c r="C161" s="317" t="s">
        <v>282</v>
      </c>
      <c r="D161" s="317"/>
      <c r="E161" s="317"/>
      <c r="F161" s="317"/>
      <c r="G161" s="317"/>
      <c r="H161" s="317"/>
      <c r="I161" s="317"/>
      <c r="J161" s="317"/>
      <c r="K161" s="317"/>
      <c r="L161" s="64"/>
      <c r="M161" s="12"/>
      <c r="N161" s="12"/>
      <c r="O161" s="19"/>
      <c r="P161" s="19"/>
      <c r="Q161" s="19"/>
      <c r="R161" s="19"/>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c r="BI161" s="70"/>
      <c r="BJ161" s="70"/>
      <c r="BK161" s="70"/>
      <c r="BL161" s="70"/>
      <c r="BM161" s="70"/>
      <c r="BN161" s="70"/>
      <c r="BO161" s="70"/>
      <c r="BP161" s="70"/>
      <c r="BQ161" s="70"/>
      <c r="BR161" s="70"/>
      <c r="BS161" s="70"/>
      <c r="BT161" s="70"/>
      <c r="BU161" s="70"/>
      <c r="BV161" s="70"/>
      <c r="BW161" s="70"/>
      <c r="BX161" s="70"/>
      <c r="BY161" s="70"/>
      <c r="BZ161" s="70"/>
      <c r="CA161" s="70"/>
      <c r="CB161" s="70"/>
      <c r="CC161" s="70"/>
      <c r="CD161" s="70"/>
      <c r="CE161" s="70"/>
      <c r="CF161" s="70"/>
      <c r="CG161" s="70"/>
      <c r="CH161" s="70"/>
      <c r="CI161" s="70"/>
      <c r="CJ161" s="70"/>
      <c r="CK161" s="70"/>
      <c r="CL161" s="70"/>
      <c r="CM161" s="70"/>
      <c r="CN161" s="70"/>
    </row>
    <row r="162" spans="1:92" ht="107.25" customHeight="1" x14ac:dyDescent="0.25">
      <c r="A162" s="19"/>
      <c r="B162" s="39"/>
      <c r="C162" s="270" t="s">
        <v>283</v>
      </c>
      <c r="D162" s="270"/>
      <c r="E162" s="270"/>
      <c r="F162" s="270"/>
      <c r="G162" s="270"/>
      <c r="H162" s="270"/>
      <c r="I162" s="270"/>
      <c r="J162" s="270"/>
      <c r="K162" s="270"/>
      <c r="L162" s="7"/>
      <c r="M162" s="12"/>
      <c r="N162" s="12"/>
      <c r="O162" s="19"/>
      <c r="P162" s="19"/>
      <c r="Q162" s="19"/>
      <c r="R162" s="19"/>
    </row>
    <row r="163" spans="1:92" ht="26.25" x14ac:dyDescent="0.25">
      <c r="A163" s="19"/>
      <c r="B163" s="19"/>
      <c r="C163" s="239" t="s">
        <v>284</v>
      </c>
      <c r="D163" s="239"/>
      <c r="E163" s="239"/>
      <c r="F163" s="239"/>
      <c r="G163" s="239"/>
      <c r="H163" s="239"/>
      <c r="I163" s="239"/>
      <c r="J163" s="239"/>
      <c r="K163" s="239"/>
      <c r="L163" s="12"/>
      <c r="M163" s="12"/>
      <c r="N163" s="12"/>
      <c r="O163" s="19"/>
      <c r="P163" s="19"/>
      <c r="Q163" s="19"/>
      <c r="R163" s="19"/>
    </row>
    <row r="164" spans="1:92" s="4" customFormat="1" ht="63.75" customHeight="1" x14ac:dyDescent="0.25">
      <c r="A164" s="19"/>
      <c r="B164" s="62"/>
      <c r="C164" s="324" t="s">
        <v>285</v>
      </c>
      <c r="D164" s="324"/>
      <c r="E164" s="324"/>
      <c r="F164" s="324"/>
      <c r="G164" s="324"/>
      <c r="H164" s="324"/>
      <c r="I164" s="324"/>
      <c r="J164" s="324"/>
      <c r="K164" s="324"/>
      <c r="L164" s="12"/>
      <c r="M164" s="12"/>
      <c r="N164" s="12"/>
      <c r="O164" s="19"/>
      <c r="P164" s="19"/>
      <c r="Q164" s="19"/>
      <c r="R164" s="19"/>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c r="BI164" s="70"/>
      <c r="BJ164" s="70"/>
      <c r="BK164" s="70"/>
      <c r="BL164" s="70"/>
      <c r="BM164" s="70"/>
      <c r="BN164" s="70"/>
      <c r="BO164" s="70"/>
      <c r="BP164" s="70"/>
      <c r="BQ164" s="70"/>
      <c r="BR164" s="70"/>
      <c r="BS164" s="70"/>
      <c r="BT164" s="70"/>
      <c r="BU164" s="70"/>
      <c r="BV164" s="70"/>
      <c r="BW164" s="70"/>
      <c r="BX164" s="70"/>
      <c r="BY164" s="70"/>
      <c r="BZ164" s="70"/>
      <c r="CA164" s="70"/>
      <c r="CB164" s="70"/>
      <c r="CC164" s="70"/>
      <c r="CD164" s="70"/>
      <c r="CE164" s="70"/>
      <c r="CF164" s="70"/>
      <c r="CG164" s="70"/>
      <c r="CH164" s="70"/>
      <c r="CI164" s="70"/>
      <c r="CJ164" s="70"/>
      <c r="CK164" s="70"/>
      <c r="CL164" s="70"/>
      <c r="CM164" s="70"/>
      <c r="CN164" s="70"/>
    </row>
    <row r="165" spans="1:92" s="4" customFormat="1" ht="26.25" x14ac:dyDescent="0.25">
      <c r="A165" s="19"/>
      <c r="B165" s="19"/>
      <c r="C165" s="239" t="s">
        <v>286</v>
      </c>
      <c r="D165" s="239"/>
      <c r="E165" s="239"/>
      <c r="F165" s="239"/>
      <c r="G165" s="239"/>
      <c r="H165" s="239"/>
      <c r="I165" s="239"/>
      <c r="J165" s="239"/>
      <c r="K165" s="239"/>
      <c r="L165" s="12"/>
      <c r="M165" s="12"/>
      <c r="N165" s="12"/>
      <c r="O165" s="19"/>
      <c r="P165" s="19"/>
      <c r="Q165" s="19"/>
      <c r="R165" s="19"/>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c r="BI165" s="70"/>
      <c r="BJ165" s="70"/>
      <c r="BK165" s="70"/>
      <c r="BL165" s="70"/>
      <c r="BM165" s="70"/>
      <c r="BN165" s="70"/>
      <c r="BO165" s="70"/>
      <c r="BP165" s="70"/>
      <c r="BQ165" s="70"/>
      <c r="BR165" s="70"/>
      <c r="BS165" s="70"/>
      <c r="BT165" s="70"/>
      <c r="BU165" s="70"/>
      <c r="BV165" s="70"/>
      <c r="BW165" s="70"/>
      <c r="BX165" s="70"/>
      <c r="BY165" s="70"/>
      <c r="BZ165" s="70"/>
      <c r="CA165" s="70"/>
      <c r="CB165" s="70"/>
      <c r="CC165" s="70"/>
      <c r="CD165" s="70"/>
      <c r="CE165" s="70"/>
      <c r="CF165" s="70"/>
      <c r="CG165" s="70"/>
      <c r="CH165" s="70"/>
      <c r="CI165" s="70"/>
      <c r="CJ165" s="70"/>
      <c r="CK165" s="70"/>
      <c r="CL165" s="70"/>
      <c r="CM165" s="70"/>
      <c r="CN165" s="70"/>
    </row>
    <row r="166" spans="1:92" ht="81.75" customHeight="1" x14ac:dyDescent="0.25">
      <c r="A166" s="19"/>
      <c r="B166" s="39"/>
      <c r="C166" s="270" t="s">
        <v>287</v>
      </c>
      <c r="D166" s="270"/>
      <c r="E166" s="270"/>
      <c r="F166" s="270"/>
      <c r="G166" s="270"/>
      <c r="H166" s="270"/>
      <c r="I166" s="270"/>
      <c r="J166" s="270"/>
      <c r="K166" s="270"/>
      <c r="L166" s="18"/>
      <c r="M166" s="18"/>
      <c r="N166" s="18"/>
      <c r="O166" s="19"/>
      <c r="P166" s="19"/>
      <c r="Q166" s="19"/>
      <c r="R166" s="19"/>
      <c r="T166" s="198"/>
    </row>
    <row r="167" spans="1:92" s="4" customFormat="1" ht="70.5" customHeight="1" x14ac:dyDescent="0.25">
      <c r="A167" s="19"/>
      <c r="B167" s="39"/>
      <c r="C167" s="270"/>
      <c r="D167" s="270"/>
      <c r="E167" s="270"/>
      <c r="F167" s="270"/>
      <c r="G167" s="270"/>
      <c r="H167" s="270"/>
      <c r="I167" s="270"/>
      <c r="J167" s="270"/>
      <c r="K167" s="270"/>
      <c r="L167" s="12"/>
      <c r="M167" s="12"/>
      <c r="N167" s="12"/>
      <c r="O167" s="19"/>
      <c r="P167" s="19"/>
      <c r="Q167" s="19"/>
      <c r="R167" s="19"/>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c r="BI167" s="70"/>
      <c r="BJ167" s="70"/>
      <c r="BK167" s="70"/>
      <c r="BL167" s="70"/>
      <c r="BM167" s="70"/>
      <c r="BN167" s="70"/>
      <c r="BO167" s="70"/>
      <c r="BP167" s="70"/>
      <c r="BQ167" s="70"/>
      <c r="BR167" s="70"/>
      <c r="BS167" s="70"/>
      <c r="BT167" s="70"/>
      <c r="BU167" s="70"/>
      <c r="BV167" s="70"/>
      <c r="BW167" s="70"/>
      <c r="BX167" s="70"/>
      <c r="BY167" s="70"/>
      <c r="BZ167" s="70"/>
      <c r="CA167" s="70"/>
      <c r="CB167" s="70"/>
      <c r="CC167" s="70"/>
      <c r="CD167" s="70"/>
      <c r="CE167" s="70"/>
      <c r="CF167" s="70"/>
      <c r="CG167" s="70"/>
      <c r="CH167" s="70"/>
      <c r="CI167" s="70"/>
      <c r="CJ167" s="70"/>
      <c r="CK167" s="70"/>
      <c r="CL167" s="70"/>
      <c r="CM167" s="70"/>
      <c r="CN167" s="70"/>
    </row>
    <row r="168" spans="1:92" ht="26.25" x14ac:dyDescent="0.25">
      <c r="A168" s="19"/>
      <c r="B168" s="19"/>
      <c r="C168" s="239" t="s">
        <v>288</v>
      </c>
      <c r="D168" s="239"/>
      <c r="E168" s="239"/>
      <c r="F168" s="239"/>
      <c r="G168" s="239"/>
      <c r="H168" s="239"/>
      <c r="I168" s="239"/>
      <c r="J168" s="239"/>
      <c r="K168" s="239"/>
      <c r="L168" s="12"/>
      <c r="M168" s="12"/>
      <c r="N168" s="12"/>
      <c r="O168" s="19"/>
      <c r="P168" s="19"/>
      <c r="Q168" s="19"/>
      <c r="R168" s="19"/>
    </row>
    <row r="169" spans="1:92" ht="67.5" customHeight="1" x14ac:dyDescent="0.25">
      <c r="A169" s="19"/>
      <c r="B169" s="39"/>
      <c r="C169" s="270" t="s">
        <v>289</v>
      </c>
      <c r="D169" s="270"/>
      <c r="E169" s="270"/>
      <c r="F169" s="270"/>
      <c r="G169" s="270"/>
      <c r="H169" s="270"/>
      <c r="I169" s="270"/>
      <c r="J169" s="270"/>
      <c r="K169" s="270"/>
      <c r="L169" s="12"/>
      <c r="M169" s="12"/>
      <c r="N169" s="12"/>
      <c r="O169" s="19"/>
      <c r="P169" s="19"/>
      <c r="Q169" s="19"/>
      <c r="R169" s="19"/>
    </row>
    <row r="170" spans="1:92" ht="26.25" x14ac:dyDescent="0.25">
      <c r="A170" s="19"/>
      <c r="B170" s="19"/>
      <c r="C170" s="239" t="s">
        <v>290</v>
      </c>
      <c r="D170" s="239"/>
      <c r="E170" s="239"/>
      <c r="F170" s="239"/>
      <c r="G170" s="239"/>
      <c r="H170" s="239"/>
      <c r="I170" s="239"/>
      <c r="J170" s="239"/>
      <c r="K170" s="239"/>
      <c r="L170" s="12"/>
      <c r="M170" s="12"/>
      <c r="N170" s="12"/>
      <c r="O170" s="19"/>
      <c r="P170" s="19"/>
      <c r="Q170" s="19"/>
      <c r="R170" s="19"/>
    </row>
    <row r="171" spans="1:92" ht="44.25" customHeight="1" x14ac:dyDescent="0.25">
      <c r="A171" s="19"/>
      <c r="B171" s="19"/>
      <c r="C171" s="270" t="s">
        <v>291</v>
      </c>
      <c r="D171" s="270"/>
      <c r="E171" s="270"/>
      <c r="F171" s="270"/>
      <c r="G171" s="270"/>
      <c r="H171" s="270"/>
      <c r="I171" s="270"/>
      <c r="J171" s="270"/>
      <c r="K171" s="270"/>
      <c r="L171" s="12"/>
      <c r="M171" s="12"/>
      <c r="N171" s="12"/>
      <c r="O171" s="19"/>
      <c r="P171" s="19"/>
      <c r="Q171" s="19"/>
      <c r="R171" s="19"/>
    </row>
    <row r="172" spans="1:92" ht="26.25" x14ac:dyDescent="0.25">
      <c r="A172" s="19"/>
      <c r="B172" s="19"/>
      <c r="C172" s="239" t="s">
        <v>292</v>
      </c>
      <c r="D172" s="239"/>
      <c r="E172" s="239"/>
      <c r="F172" s="239"/>
      <c r="G172" s="239"/>
      <c r="H172" s="239"/>
      <c r="I172" s="239"/>
      <c r="J172" s="239"/>
      <c r="K172" s="239"/>
      <c r="L172" s="12"/>
      <c r="M172" s="12"/>
      <c r="N172" s="12"/>
      <c r="O172" s="19"/>
      <c r="P172" s="19"/>
      <c r="Q172" s="19"/>
      <c r="R172" s="19"/>
    </row>
    <row r="173" spans="1:92" ht="101.25" customHeight="1" x14ac:dyDescent="0.25">
      <c r="A173" s="19"/>
      <c r="B173" s="19"/>
      <c r="C173" s="270" t="s">
        <v>293</v>
      </c>
      <c r="D173" s="270"/>
      <c r="E173" s="270"/>
      <c r="F173" s="270"/>
      <c r="G173" s="270"/>
      <c r="H173" s="270"/>
      <c r="I173" s="270"/>
      <c r="J173" s="270"/>
      <c r="K173" s="270"/>
      <c r="L173" s="12"/>
      <c r="M173" s="12"/>
      <c r="N173" s="12"/>
      <c r="O173" s="19"/>
      <c r="P173" s="19"/>
      <c r="Q173" s="19"/>
      <c r="R173" s="19"/>
    </row>
    <row r="174" spans="1:92" ht="26.25" x14ac:dyDescent="0.25">
      <c r="A174" s="19"/>
      <c r="B174" s="19"/>
      <c r="C174" s="239" t="s">
        <v>294</v>
      </c>
      <c r="D174" s="239"/>
      <c r="E174" s="239"/>
      <c r="F174" s="239"/>
      <c r="G174" s="239"/>
      <c r="H174" s="239"/>
      <c r="I174" s="239"/>
      <c r="J174" s="239"/>
      <c r="K174" s="239"/>
      <c r="L174" s="12"/>
      <c r="M174" s="12"/>
      <c r="N174" s="12"/>
      <c r="O174" s="19"/>
      <c r="P174" s="19"/>
      <c r="Q174" s="19"/>
      <c r="R174" s="19"/>
    </row>
    <row r="175" spans="1:92" ht="111.75" customHeight="1" x14ac:dyDescent="0.25">
      <c r="A175" s="19"/>
      <c r="B175" s="19"/>
      <c r="C175" s="270" t="s">
        <v>295</v>
      </c>
      <c r="D175" s="270"/>
      <c r="E175" s="270"/>
      <c r="F175" s="270"/>
      <c r="G175" s="270"/>
      <c r="H175" s="270"/>
      <c r="I175" s="270"/>
      <c r="J175" s="270"/>
      <c r="K175" s="270"/>
      <c r="L175" s="12"/>
      <c r="M175" s="12"/>
      <c r="N175" s="12"/>
      <c r="O175" s="19"/>
      <c r="P175" s="19"/>
      <c r="Q175" s="19"/>
      <c r="R175" s="19"/>
    </row>
    <row r="176" spans="1:92" ht="25.5" customHeight="1" x14ac:dyDescent="0.25">
      <c r="A176" s="19"/>
      <c r="B176" s="19"/>
      <c r="C176" s="239" t="s">
        <v>296</v>
      </c>
      <c r="D176" s="239"/>
      <c r="E176" s="239"/>
      <c r="F176" s="239"/>
      <c r="G176" s="239"/>
      <c r="H176" s="239"/>
      <c r="I176" s="239"/>
      <c r="J176" s="239"/>
      <c r="K176" s="239"/>
      <c r="L176" s="12"/>
      <c r="M176" s="12"/>
      <c r="N176" s="12"/>
      <c r="O176" s="19"/>
      <c r="P176" s="19"/>
      <c r="Q176" s="19"/>
      <c r="R176" s="19"/>
    </row>
    <row r="177" spans="1:92" ht="72" customHeight="1" x14ac:dyDescent="0.25">
      <c r="A177" s="19"/>
      <c r="B177" s="19"/>
      <c r="C177" s="270" t="s">
        <v>297</v>
      </c>
      <c r="D177" s="270"/>
      <c r="E177" s="270"/>
      <c r="F177" s="270"/>
      <c r="G177" s="270"/>
      <c r="H177" s="270"/>
      <c r="I177" s="270"/>
      <c r="J177" s="270"/>
      <c r="K177" s="270"/>
      <c r="L177" s="12"/>
      <c r="M177" s="12"/>
      <c r="N177" s="12"/>
      <c r="O177" s="19"/>
      <c r="P177" s="19"/>
      <c r="Q177" s="19"/>
      <c r="R177" s="19"/>
    </row>
    <row r="178" spans="1:92" ht="78.75" customHeight="1" x14ac:dyDescent="0.25">
      <c r="A178" s="19"/>
      <c r="B178" s="19"/>
      <c r="C178" s="270" t="s">
        <v>298</v>
      </c>
      <c r="D178" s="270"/>
      <c r="E178" s="270"/>
      <c r="F178" s="270"/>
      <c r="G178" s="270"/>
      <c r="H178" s="270"/>
      <c r="I178" s="270"/>
      <c r="J178" s="270"/>
      <c r="K178" s="270"/>
      <c r="L178" s="12"/>
      <c r="M178" s="19"/>
      <c r="N178" s="22"/>
      <c r="O178" s="19"/>
      <c r="P178" s="19"/>
      <c r="Q178" s="19"/>
      <c r="R178" s="19"/>
    </row>
    <row r="179" spans="1:92" ht="24.75" customHeight="1" x14ac:dyDescent="0.25">
      <c r="A179" s="19"/>
      <c r="B179" s="19"/>
      <c r="C179" s="239" t="s">
        <v>299</v>
      </c>
      <c r="D179" s="239"/>
      <c r="E179" s="239"/>
      <c r="F179" s="239"/>
      <c r="G179" s="239"/>
      <c r="H179" s="239"/>
      <c r="I179" s="239"/>
      <c r="J179" s="239"/>
      <c r="K179" s="239"/>
      <c r="L179" s="12"/>
      <c r="M179" s="19"/>
      <c r="N179" s="12"/>
      <c r="O179" s="19"/>
      <c r="P179" s="19"/>
      <c r="Q179" s="19"/>
      <c r="R179" s="19"/>
    </row>
    <row r="180" spans="1:92" ht="57.75" customHeight="1" x14ac:dyDescent="0.25">
      <c r="A180" s="19"/>
      <c r="B180" s="19"/>
      <c r="C180" s="270" t="s">
        <v>310</v>
      </c>
      <c r="D180" s="270"/>
      <c r="E180" s="270"/>
      <c r="F180" s="270"/>
      <c r="G180" s="270"/>
      <c r="H180" s="270"/>
      <c r="I180" s="270"/>
      <c r="J180" s="270"/>
      <c r="K180" s="270"/>
      <c r="L180" s="12"/>
      <c r="M180" s="19"/>
      <c r="N180" s="12"/>
      <c r="O180" s="19"/>
      <c r="P180" s="19"/>
      <c r="Q180" s="19"/>
      <c r="R180" s="19"/>
    </row>
    <row r="181" spans="1:92" ht="39" customHeight="1" x14ac:dyDescent="0.25">
      <c r="A181" s="19"/>
      <c r="B181" s="19"/>
      <c r="C181" s="239" t="s">
        <v>300</v>
      </c>
      <c r="D181" s="239"/>
      <c r="E181" s="239"/>
      <c r="F181" s="239"/>
      <c r="G181" s="239"/>
      <c r="H181" s="239"/>
      <c r="I181" s="239"/>
      <c r="J181" s="239"/>
      <c r="K181" s="239"/>
      <c r="L181" s="12"/>
      <c r="M181" s="19"/>
      <c r="N181" s="19"/>
      <c r="O181" s="19"/>
      <c r="P181" s="19"/>
      <c r="Q181" s="19"/>
      <c r="R181" s="19"/>
    </row>
    <row r="182" spans="1:92" ht="54.75" customHeight="1" x14ac:dyDescent="0.25">
      <c r="A182" s="19"/>
      <c r="B182" s="19"/>
      <c r="C182" s="318" t="s">
        <v>301</v>
      </c>
      <c r="D182" s="318"/>
      <c r="E182" s="318"/>
      <c r="F182" s="318"/>
      <c r="G182" s="318"/>
      <c r="H182" s="318"/>
      <c r="I182" s="318"/>
      <c r="J182" s="318"/>
      <c r="K182" s="318"/>
      <c r="L182" s="12"/>
      <c r="M182" s="19"/>
      <c r="N182" s="19"/>
      <c r="O182" s="19"/>
      <c r="P182" s="19"/>
      <c r="Q182" s="19"/>
      <c r="R182" s="19"/>
    </row>
    <row r="183" spans="1:92" ht="34.5" customHeight="1" x14ac:dyDescent="0.25">
      <c r="A183" s="19"/>
      <c r="B183" s="19"/>
      <c r="C183" s="239" t="s">
        <v>302</v>
      </c>
      <c r="D183" s="239"/>
      <c r="E183" s="239"/>
      <c r="F183" s="239"/>
      <c r="G183" s="239"/>
      <c r="H183" s="239"/>
      <c r="I183" s="239"/>
      <c r="J183" s="239"/>
      <c r="K183" s="239"/>
      <c r="L183" s="12"/>
      <c r="M183" s="19"/>
      <c r="N183" s="19"/>
      <c r="O183" s="19"/>
      <c r="P183" s="19"/>
      <c r="Q183" s="19"/>
      <c r="R183" s="19"/>
    </row>
    <row r="184" spans="1:92" s="4" customFormat="1" ht="106.5" customHeight="1" x14ac:dyDescent="0.25">
      <c r="A184" s="19"/>
      <c r="B184" s="19"/>
      <c r="C184" s="270" t="s">
        <v>303</v>
      </c>
      <c r="D184" s="270"/>
      <c r="E184" s="270"/>
      <c r="F184" s="270"/>
      <c r="G184" s="270"/>
      <c r="H184" s="270"/>
      <c r="I184" s="270"/>
      <c r="J184" s="270"/>
      <c r="K184" s="270"/>
      <c r="L184" s="12"/>
      <c r="M184" s="19"/>
      <c r="N184" s="23"/>
      <c r="O184" s="19"/>
      <c r="P184" s="19"/>
      <c r="Q184" s="19"/>
      <c r="R184" s="19"/>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c r="BI184" s="70"/>
      <c r="BJ184" s="70"/>
      <c r="BK184" s="70"/>
      <c r="BL184" s="70"/>
      <c r="BM184" s="70"/>
      <c r="BN184" s="70"/>
      <c r="BO184" s="70"/>
      <c r="BP184" s="70"/>
      <c r="BQ184" s="70"/>
      <c r="BR184" s="70"/>
      <c r="BS184" s="70"/>
      <c r="BT184" s="70"/>
      <c r="BU184" s="70"/>
      <c r="BV184" s="70"/>
      <c r="BW184" s="70"/>
      <c r="BX184" s="70"/>
      <c r="BY184" s="70"/>
      <c r="BZ184" s="70"/>
      <c r="CA184" s="70"/>
      <c r="CB184" s="70"/>
      <c r="CC184" s="70"/>
      <c r="CD184" s="70"/>
      <c r="CE184" s="70"/>
      <c r="CF184" s="70"/>
      <c r="CG184" s="70"/>
      <c r="CH184" s="70"/>
      <c r="CI184" s="70"/>
      <c r="CJ184" s="70"/>
      <c r="CK184" s="70"/>
      <c r="CL184" s="70"/>
      <c r="CM184" s="70"/>
      <c r="CN184" s="70"/>
    </row>
    <row r="185" spans="1:92" ht="100.5" customHeight="1" x14ac:dyDescent="0.25">
      <c r="A185" s="19"/>
      <c r="B185" s="19"/>
      <c r="C185" s="270" t="s">
        <v>304</v>
      </c>
      <c r="D185" s="270"/>
      <c r="E185" s="270"/>
      <c r="F185" s="270"/>
      <c r="G185" s="270"/>
      <c r="H185" s="270"/>
      <c r="I185" s="270"/>
      <c r="J185" s="270"/>
      <c r="K185" s="270"/>
      <c r="L185" s="12"/>
      <c r="M185" s="19"/>
      <c r="N185" s="12"/>
      <c r="O185" s="19"/>
      <c r="P185" s="19"/>
      <c r="Q185" s="19"/>
      <c r="R185" s="19"/>
    </row>
    <row r="186" spans="1:92" ht="27" customHeight="1" x14ac:dyDescent="0.25">
      <c r="A186" s="19"/>
      <c r="B186" s="19"/>
      <c r="C186" s="239" t="s">
        <v>305</v>
      </c>
      <c r="D186" s="239"/>
      <c r="E186" s="239"/>
      <c r="F186" s="239"/>
      <c r="G186" s="239"/>
      <c r="H186" s="239"/>
      <c r="I186" s="239"/>
      <c r="J186" s="239"/>
      <c r="K186" s="239"/>
      <c r="L186" s="12"/>
      <c r="M186" s="19"/>
      <c r="N186" s="12"/>
      <c r="O186" s="19"/>
      <c r="P186" s="19"/>
      <c r="Q186" s="19"/>
      <c r="R186" s="19"/>
    </row>
    <row r="187" spans="1:92" ht="85.5" customHeight="1" thickBot="1" x14ac:dyDescent="0.3">
      <c r="A187" s="19"/>
      <c r="B187" s="241" t="s">
        <v>306</v>
      </c>
      <c r="C187" s="241"/>
      <c r="D187" s="241"/>
      <c r="E187" s="241"/>
      <c r="F187" s="241"/>
      <c r="G187" s="241"/>
      <c r="H187" s="241"/>
      <c r="I187" s="201">
        <f>J78</f>
        <v>7908828.3399999999</v>
      </c>
      <c r="J187" s="242" t="s">
        <v>307</v>
      </c>
      <c r="K187" s="242"/>
      <c r="L187" s="12"/>
      <c r="M187" s="12"/>
      <c r="N187" s="12"/>
      <c r="O187" s="19"/>
      <c r="P187" s="19"/>
      <c r="Q187" s="19"/>
      <c r="R187" s="19"/>
    </row>
    <row r="188" spans="1:92" ht="56.25" customHeight="1" thickTop="1" thickBot="1" x14ac:dyDescent="0.4">
      <c r="A188" s="19"/>
      <c r="B188" s="19"/>
      <c r="C188" s="137" t="s">
        <v>40</v>
      </c>
      <c r="D188" s="138" t="s">
        <v>40</v>
      </c>
      <c r="E188" s="222" t="s">
        <v>147</v>
      </c>
      <c r="F188" s="222"/>
      <c r="G188" s="222"/>
      <c r="H188" s="222"/>
      <c r="I188" s="222"/>
      <c r="J188" s="139" t="s">
        <v>42</v>
      </c>
      <c r="K188" s="11"/>
      <c r="L188" s="12"/>
      <c r="M188" s="19"/>
      <c r="N188" s="19"/>
      <c r="O188" s="19"/>
      <c r="P188" s="19"/>
      <c r="Q188" s="19"/>
      <c r="R188" s="19"/>
    </row>
    <row r="189" spans="1:92" ht="62.25" customHeight="1" thickTop="1" thickBot="1" x14ac:dyDescent="0.45">
      <c r="A189" s="19"/>
      <c r="B189" s="19"/>
      <c r="C189" s="117"/>
      <c r="D189" s="280" t="s">
        <v>148</v>
      </c>
      <c r="E189" s="281"/>
      <c r="F189" s="281"/>
      <c r="G189" s="281"/>
      <c r="H189" s="281"/>
      <c r="I189" s="281"/>
      <c r="J189" s="119"/>
      <c r="K189" s="12"/>
      <c r="L189" s="12"/>
      <c r="M189" s="19"/>
      <c r="N189" s="19"/>
      <c r="O189" s="19"/>
      <c r="P189" s="19"/>
      <c r="Q189" s="19"/>
      <c r="R189" s="19"/>
    </row>
    <row r="190" spans="1:92" ht="35.25" customHeight="1" thickTop="1" x14ac:dyDescent="0.4">
      <c r="A190" s="19"/>
      <c r="B190" s="19"/>
      <c r="C190" s="113">
        <v>411</v>
      </c>
      <c r="D190" s="240" t="s">
        <v>79</v>
      </c>
      <c r="E190" s="240"/>
      <c r="F190" s="240"/>
      <c r="G190" s="240"/>
      <c r="H190" s="240"/>
      <c r="I190" s="240"/>
      <c r="J190" s="114">
        <f>SUM(J191:J195)</f>
        <v>381000</v>
      </c>
      <c r="K190" s="19"/>
      <c r="L190" s="19"/>
      <c r="M190" s="19"/>
      <c r="N190" s="19"/>
      <c r="O190" s="19"/>
      <c r="P190" s="19"/>
      <c r="Q190" s="19"/>
      <c r="R190" s="19"/>
    </row>
    <row r="191" spans="1:92" s="13" customFormat="1" ht="28.5" customHeight="1" x14ac:dyDescent="0.35">
      <c r="A191" s="17"/>
      <c r="B191" s="17"/>
      <c r="C191" s="104"/>
      <c r="D191" s="20">
        <v>4111</v>
      </c>
      <c r="E191" s="203" t="s">
        <v>149</v>
      </c>
      <c r="F191" s="203"/>
      <c r="G191" s="203"/>
      <c r="H191" s="203"/>
      <c r="I191" s="203"/>
      <c r="J191" s="83">
        <v>230000</v>
      </c>
      <c r="K191" s="17"/>
      <c r="L191" s="22"/>
      <c r="M191" s="19"/>
      <c r="N191" s="19"/>
      <c r="O191" s="17"/>
      <c r="P191" s="17"/>
      <c r="Q191" s="17"/>
      <c r="R191" s="17"/>
      <c r="S191" s="187"/>
      <c r="T191" s="187"/>
      <c r="U191" s="187"/>
      <c r="V191" s="187"/>
      <c r="W191" s="187"/>
      <c r="X191" s="187"/>
      <c r="Y191" s="187"/>
      <c r="Z191" s="187"/>
      <c r="AA191" s="187"/>
      <c r="AB191" s="187"/>
      <c r="AC191" s="187"/>
      <c r="AD191" s="187"/>
      <c r="AE191" s="187"/>
      <c r="AF191" s="187"/>
      <c r="AG191" s="187"/>
      <c r="AH191" s="187"/>
      <c r="AI191" s="187"/>
      <c r="AJ191" s="187"/>
      <c r="AK191" s="187"/>
      <c r="AL191" s="187"/>
      <c r="AM191" s="187"/>
      <c r="AN191" s="187"/>
      <c r="AO191" s="187"/>
      <c r="AP191" s="187"/>
      <c r="AQ191" s="187"/>
      <c r="AR191" s="187"/>
      <c r="AS191" s="187"/>
      <c r="AT191" s="187"/>
      <c r="AU191" s="187"/>
      <c r="AV191" s="187"/>
      <c r="AW191" s="187"/>
      <c r="AX191" s="187"/>
      <c r="AY191" s="187"/>
      <c r="AZ191" s="187"/>
      <c r="BA191" s="187"/>
      <c r="BB191" s="187"/>
      <c r="BC191" s="187"/>
      <c r="BD191" s="187"/>
      <c r="BE191" s="187"/>
      <c r="BF191" s="187"/>
      <c r="BG191" s="187"/>
      <c r="BH191" s="187"/>
      <c r="BI191" s="187"/>
      <c r="BJ191" s="187"/>
      <c r="BK191" s="187"/>
      <c r="BL191" s="187"/>
      <c r="BM191" s="187"/>
      <c r="BN191" s="187"/>
      <c r="BO191" s="187"/>
      <c r="BP191" s="187"/>
      <c r="BQ191" s="187"/>
      <c r="BR191" s="187"/>
      <c r="BS191" s="187"/>
      <c r="BT191" s="187"/>
      <c r="BU191" s="187"/>
      <c r="BV191" s="187"/>
      <c r="BW191" s="187"/>
      <c r="BX191" s="187"/>
      <c r="BY191" s="187"/>
      <c r="BZ191" s="187"/>
      <c r="CA191" s="187"/>
      <c r="CB191" s="187"/>
      <c r="CC191" s="187"/>
      <c r="CD191" s="187"/>
      <c r="CE191" s="187"/>
      <c r="CF191" s="187"/>
      <c r="CG191" s="187"/>
      <c r="CH191" s="187"/>
      <c r="CI191" s="187"/>
      <c r="CJ191" s="187"/>
      <c r="CK191" s="187"/>
      <c r="CL191" s="187"/>
      <c r="CM191" s="187"/>
      <c r="CN191" s="187"/>
    </row>
    <row r="192" spans="1:92" s="14" customFormat="1" ht="27.75" customHeight="1" x14ac:dyDescent="0.35">
      <c r="A192" s="19"/>
      <c r="B192" s="19"/>
      <c r="C192" s="89"/>
      <c r="D192" s="20">
        <v>4112</v>
      </c>
      <c r="E192" s="203" t="s">
        <v>81</v>
      </c>
      <c r="F192" s="203"/>
      <c r="G192" s="203"/>
      <c r="H192" s="203"/>
      <c r="I192" s="203"/>
      <c r="J192" s="83">
        <v>31000</v>
      </c>
      <c r="K192" s="19"/>
      <c r="L192" s="19"/>
      <c r="M192" s="19"/>
      <c r="N192" s="19"/>
      <c r="O192" s="19"/>
      <c r="P192" s="19"/>
      <c r="Q192" s="19"/>
      <c r="R192" s="19"/>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c r="BI192" s="70"/>
      <c r="BJ192" s="70"/>
      <c r="BK192" s="70"/>
      <c r="BL192" s="70"/>
      <c r="BM192" s="70"/>
      <c r="BN192" s="70"/>
      <c r="BO192" s="70"/>
      <c r="BP192" s="70"/>
      <c r="BQ192" s="70"/>
      <c r="BR192" s="70"/>
      <c r="BS192" s="70"/>
      <c r="BT192" s="70"/>
      <c r="BU192" s="70"/>
      <c r="BV192" s="70"/>
      <c r="BW192" s="70"/>
      <c r="BX192" s="70"/>
      <c r="BY192" s="70"/>
      <c r="BZ192" s="70"/>
      <c r="CA192" s="70"/>
      <c r="CB192" s="70"/>
      <c r="CC192" s="70"/>
      <c r="CD192" s="70"/>
      <c r="CE192" s="70"/>
      <c r="CF192" s="70"/>
      <c r="CG192" s="70"/>
      <c r="CH192" s="70"/>
      <c r="CI192" s="70"/>
      <c r="CJ192" s="70"/>
      <c r="CK192" s="70"/>
      <c r="CL192" s="70"/>
      <c r="CM192" s="70"/>
      <c r="CN192" s="70"/>
    </row>
    <row r="193" spans="1:92" s="14" customFormat="1" ht="31.5" customHeight="1" x14ac:dyDescent="0.35">
      <c r="A193" s="19"/>
      <c r="B193" s="19"/>
      <c r="C193" s="89"/>
      <c r="D193" s="20">
        <v>4113</v>
      </c>
      <c r="E193" s="203" t="s">
        <v>150</v>
      </c>
      <c r="F193" s="203"/>
      <c r="G193" s="203"/>
      <c r="H193" s="203"/>
      <c r="I193" s="203"/>
      <c r="J193" s="83">
        <v>84000</v>
      </c>
      <c r="K193" s="19"/>
      <c r="L193" s="19"/>
      <c r="M193" s="19"/>
      <c r="N193" s="19"/>
      <c r="O193" s="19"/>
      <c r="P193" s="19"/>
      <c r="Q193" s="19"/>
      <c r="R193" s="19"/>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c r="BI193" s="70"/>
      <c r="BJ193" s="70"/>
      <c r="BK193" s="70"/>
      <c r="BL193" s="70"/>
      <c r="BM193" s="70"/>
      <c r="BN193" s="70"/>
      <c r="BO193" s="70"/>
      <c r="BP193" s="70"/>
      <c r="BQ193" s="70"/>
      <c r="BR193" s="70"/>
      <c r="BS193" s="70"/>
      <c r="BT193" s="70"/>
      <c r="BU193" s="70"/>
      <c r="BV193" s="70"/>
      <c r="BW193" s="70"/>
      <c r="BX193" s="70"/>
      <c r="BY193" s="70"/>
      <c r="BZ193" s="70"/>
      <c r="CA193" s="70"/>
      <c r="CB193" s="70"/>
      <c r="CC193" s="70"/>
      <c r="CD193" s="70"/>
      <c r="CE193" s="70"/>
      <c r="CF193" s="70"/>
      <c r="CG193" s="70"/>
      <c r="CH193" s="70"/>
      <c r="CI193" s="70"/>
      <c r="CJ193" s="70"/>
      <c r="CK193" s="70"/>
      <c r="CL193" s="70"/>
      <c r="CM193" s="70"/>
      <c r="CN193" s="70"/>
    </row>
    <row r="194" spans="1:92" s="14" customFormat="1" ht="27" customHeight="1" x14ac:dyDescent="0.35">
      <c r="A194" s="19"/>
      <c r="B194" s="19"/>
      <c r="C194" s="89"/>
      <c r="D194" s="20">
        <v>4114</v>
      </c>
      <c r="E194" s="203" t="s">
        <v>151</v>
      </c>
      <c r="F194" s="203"/>
      <c r="G194" s="203"/>
      <c r="H194" s="203"/>
      <c r="I194" s="203"/>
      <c r="J194" s="83">
        <v>32000</v>
      </c>
      <c r="K194" s="19"/>
      <c r="L194" s="12"/>
      <c r="M194" s="19"/>
      <c r="N194" s="19"/>
      <c r="O194" s="19"/>
      <c r="P194" s="19"/>
      <c r="Q194" s="19"/>
      <c r="R194" s="19"/>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c r="BI194" s="70"/>
      <c r="BJ194" s="70"/>
      <c r="BK194" s="70"/>
      <c r="BL194" s="70"/>
      <c r="BM194" s="70"/>
      <c r="BN194" s="70"/>
      <c r="BO194" s="70"/>
      <c r="BP194" s="70"/>
      <c r="BQ194" s="70"/>
      <c r="BR194" s="70"/>
      <c r="BS194" s="70"/>
      <c r="BT194" s="70"/>
      <c r="BU194" s="70"/>
      <c r="BV194" s="70"/>
      <c r="BW194" s="70"/>
      <c r="BX194" s="70"/>
      <c r="BY194" s="70"/>
      <c r="BZ194" s="70"/>
      <c r="CA194" s="70"/>
      <c r="CB194" s="70"/>
      <c r="CC194" s="70"/>
      <c r="CD194" s="70"/>
      <c r="CE194" s="70"/>
      <c r="CF194" s="70"/>
      <c r="CG194" s="70"/>
      <c r="CH194" s="70"/>
      <c r="CI194" s="70"/>
      <c r="CJ194" s="70"/>
      <c r="CK194" s="70"/>
      <c r="CL194" s="70"/>
      <c r="CM194" s="70"/>
      <c r="CN194" s="70"/>
    </row>
    <row r="195" spans="1:92" s="14" customFormat="1" ht="26.25" customHeight="1" x14ac:dyDescent="0.35">
      <c r="A195" s="19"/>
      <c r="B195" s="19"/>
      <c r="C195" s="89"/>
      <c r="D195" s="20">
        <v>4115</v>
      </c>
      <c r="E195" s="203" t="s">
        <v>152</v>
      </c>
      <c r="F195" s="203"/>
      <c r="G195" s="203"/>
      <c r="H195" s="203"/>
      <c r="I195" s="203"/>
      <c r="J195" s="83">
        <v>4000</v>
      </c>
      <c r="K195" s="19"/>
      <c r="L195" s="19"/>
      <c r="M195" s="19"/>
      <c r="N195" s="19"/>
      <c r="O195" s="19"/>
      <c r="P195" s="19"/>
      <c r="Q195" s="19"/>
      <c r="R195" s="19"/>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c r="BI195" s="70"/>
      <c r="BJ195" s="70"/>
      <c r="BK195" s="70"/>
      <c r="BL195" s="70"/>
      <c r="BM195" s="70"/>
      <c r="BN195" s="70"/>
      <c r="BO195" s="70"/>
      <c r="BP195" s="70"/>
      <c r="BQ195" s="70"/>
      <c r="BR195" s="70"/>
      <c r="BS195" s="70"/>
      <c r="BT195" s="70"/>
      <c r="BU195" s="70"/>
      <c r="BV195" s="70"/>
      <c r="BW195" s="70"/>
      <c r="BX195" s="70"/>
      <c r="BY195" s="70"/>
      <c r="BZ195" s="70"/>
      <c r="CA195" s="70"/>
      <c r="CB195" s="70"/>
      <c r="CC195" s="70"/>
      <c r="CD195" s="70"/>
      <c r="CE195" s="70"/>
      <c r="CF195" s="70"/>
      <c r="CG195" s="70"/>
      <c r="CH195" s="70"/>
      <c r="CI195" s="70"/>
      <c r="CJ195" s="70"/>
      <c r="CK195" s="70"/>
      <c r="CL195" s="70"/>
      <c r="CM195" s="70"/>
      <c r="CN195" s="70"/>
    </row>
    <row r="196" spans="1:92" ht="26.25" customHeight="1" x14ac:dyDescent="0.4">
      <c r="A196" s="19"/>
      <c r="B196" s="19"/>
      <c r="C196" s="89">
        <v>412</v>
      </c>
      <c r="D196" s="204" t="s">
        <v>153</v>
      </c>
      <c r="E196" s="204"/>
      <c r="F196" s="204"/>
      <c r="G196" s="204"/>
      <c r="H196" s="204"/>
      <c r="I196" s="204"/>
      <c r="J196" s="103">
        <f>SUM(J197:J198)</f>
        <v>5000</v>
      </c>
      <c r="K196" s="19"/>
      <c r="L196" s="19"/>
      <c r="M196" s="19"/>
      <c r="N196" s="19"/>
      <c r="O196" s="19"/>
      <c r="P196" s="19"/>
      <c r="Q196" s="19"/>
      <c r="R196" s="19"/>
    </row>
    <row r="197" spans="1:92" s="14" customFormat="1" ht="26.25" customHeight="1" x14ac:dyDescent="0.35">
      <c r="A197" s="19"/>
      <c r="B197" s="19"/>
      <c r="C197" s="89"/>
      <c r="D197" s="20">
        <v>4123</v>
      </c>
      <c r="E197" s="203" t="s">
        <v>154</v>
      </c>
      <c r="F197" s="203"/>
      <c r="G197" s="203"/>
      <c r="H197" s="203"/>
      <c r="I197" s="203"/>
      <c r="J197" s="105">
        <v>0</v>
      </c>
      <c r="K197" s="12"/>
      <c r="L197" s="19"/>
      <c r="M197" s="19"/>
      <c r="N197" s="19"/>
      <c r="O197" s="19"/>
      <c r="P197" s="19"/>
      <c r="Q197" s="19"/>
      <c r="R197" s="19"/>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c r="BI197" s="70"/>
      <c r="BJ197" s="70"/>
      <c r="BK197" s="70"/>
      <c r="BL197" s="70"/>
      <c r="BM197" s="70"/>
      <c r="BN197" s="70"/>
      <c r="BO197" s="70"/>
      <c r="BP197" s="70"/>
      <c r="BQ197" s="70"/>
      <c r="BR197" s="70"/>
      <c r="BS197" s="70"/>
      <c r="BT197" s="70"/>
      <c r="BU197" s="70"/>
      <c r="BV197" s="70"/>
      <c r="BW197" s="70"/>
      <c r="BX197" s="70"/>
      <c r="BY197" s="70"/>
      <c r="BZ197" s="70"/>
      <c r="CA197" s="70"/>
      <c r="CB197" s="70"/>
      <c r="CC197" s="70"/>
      <c r="CD197" s="70"/>
      <c r="CE197" s="70"/>
      <c r="CF197" s="70"/>
      <c r="CG197" s="70"/>
      <c r="CH197" s="70"/>
      <c r="CI197" s="70"/>
      <c r="CJ197" s="70"/>
      <c r="CK197" s="70"/>
      <c r="CL197" s="70"/>
      <c r="CM197" s="70"/>
      <c r="CN197" s="70"/>
    </row>
    <row r="198" spans="1:92" s="14" customFormat="1" ht="27.75" customHeight="1" x14ac:dyDescent="0.35">
      <c r="A198" s="19"/>
      <c r="B198" s="19"/>
      <c r="C198" s="89"/>
      <c r="D198" s="20">
        <v>4127</v>
      </c>
      <c r="E198" s="203" t="s">
        <v>155</v>
      </c>
      <c r="F198" s="203"/>
      <c r="G198" s="203"/>
      <c r="H198" s="203"/>
      <c r="I198" s="203"/>
      <c r="J198" s="105">
        <v>5000</v>
      </c>
      <c r="K198" s="19"/>
      <c r="L198" s="19"/>
      <c r="M198" s="19"/>
      <c r="N198" s="19"/>
      <c r="O198" s="19"/>
      <c r="P198" s="19"/>
      <c r="Q198" s="19"/>
      <c r="R198" s="19"/>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c r="BI198" s="70"/>
      <c r="BJ198" s="70"/>
      <c r="BK198" s="70"/>
      <c r="BL198" s="70"/>
      <c r="BM198" s="70"/>
      <c r="BN198" s="70"/>
      <c r="BO198" s="70"/>
      <c r="BP198" s="70"/>
      <c r="BQ198" s="70"/>
      <c r="BR198" s="70"/>
      <c r="BS198" s="70"/>
      <c r="BT198" s="70"/>
      <c r="BU198" s="70"/>
      <c r="BV198" s="70"/>
      <c r="BW198" s="70"/>
      <c r="BX198" s="70"/>
      <c r="BY198" s="70"/>
      <c r="BZ198" s="70"/>
      <c r="CA198" s="70"/>
      <c r="CB198" s="70"/>
      <c r="CC198" s="70"/>
      <c r="CD198" s="70"/>
      <c r="CE198" s="70"/>
      <c r="CF198" s="70"/>
      <c r="CG198" s="70"/>
      <c r="CH198" s="70"/>
      <c r="CI198" s="70"/>
      <c r="CJ198" s="70"/>
      <c r="CK198" s="70"/>
      <c r="CL198" s="70"/>
      <c r="CM198" s="70"/>
      <c r="CN198" s="70"/>
    </row>
    <row r="199" spans="1:92" s="14" customFormat="1" ht="26.25" customHeight="1" x14ac:dyDescent="0.4">
      <c r="A199" s="19"/>
      <c r="B199" s="19"/>
      <c r="C199" s="89">
        <v>413</v>
      </c>
      <c r="D199" s="204" t="s">
        <v>88</v>
      </c>
      <c r="E199" s="204"/>
      <c r="F199" s="204"/>
      <c r="G199" s="204"/>
      <c r="H199" s="204"/>
      <c r="I199" s="204"/>
      <c r="J199" s="106">
        <f>SUM(J200)</f>
        <v>40500</v>
      </c>
      <c r="K199" s="19"/>
      <c r="L199" s="19"/>
      <c r="M199" s="19"/>
      <c r="N199" s="24"/>
      <c r="O199" s="19"/>
      <c r="P199" s="19"/>
      <c r="Q199" s="19"/>
      <c r="R199" s="19"/>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c r="BI199" s="70"/>
      <c r="BJ199" s="70"/>
      <c r="BK199" s="70"/>
      <c r="BL199" s="70"/>
      <c r="BM199" s="70"/>
      <c r="BN199" s="70"/>
      <c r="BO199" s="70"/>
      <c r="BP199" s="70"/>
      <c r="BQ199" s="70"/>
      <c r="BR199" s="70"/>
      <c r="BS199" s="70"/>
      <c r="BT199" s="70"/>
      <c r="BU199" s="70"/>
      <c r="BV199" s="70"/>
      <c r="BW199" s="70"/>
      <c r="BX199" s="70"/>
      <c r="BY199" s="70"/>
      <c r="BZ199" s="70"/>
      <c r="CA199" s="70"/>
      <c r="CB199" s="70"/>
      <c r="CC199" s="70"/>
      <c r="CD199" s="70"/>
      <c r="CE199" s="70"/>
      <c r="CF199" s="70"/>
      <c r="CG199" s="70"/>
      <c r="CH199" s="70"/>
      <c r="CI199" s="70"/>
      <c r="CJ199" s="70"/>
      <c r="CK199" s="70"/>
      <c r="CL199" s="70"/>
      <c r="CM199" s="70"/>
      <c r="CN199" s="70"/>
    </row>
    <row r="200" spans="1:92" s="14" customFormat="1" ht="30" customHeight="1" x14ac:dyDescent="0.35">
      <c r="A200" s="19"/>
      <c r="B200" s="19"/>
      <c r="C200" s="89"/>
      <c r="D200" s="20">
        <v>4135</v>
      </c>
      <c r="E200" s="203" t="s">
        <v>156</v>
      </c>
      <c r="F200" s="203"/>
      <c r="G200" s="203"/>
      <c r="H200" s="203"/>
      <c r="I200" s="203"/>
      <c r="J200" s="105">
        <v>40500</v>
      </c>
      <c r="K200" s="19"/>
      <c r="L200" s="19"/>
      <c r="M200" s="19"/>
      <c r="N200" s="24"/>
      <c r="O200" s="19"/>
      <c r="P200" s="19"/>
      <c r="Q200" s="19"/>
      <c r="R200" s="19"/>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c r="BI200" s="70"/>
      <c r="BJ200" s="70"/>
      <c r="BK200" s="70"/>
      <c r="BL200" s="70"/>
      <c r="BM200" s="70"/>
      <c r="BN200" s="70"/>
      <c r="BO200" s="70"/>
      <c r="BP200" s="70"/>
      <c r="BQ200" s="70"/>
      <c r="BR200" s="70"/>
      <c r="BS200" s="70"/>
      <c r="BT200" s="70"/>
      <c r="BU200" s="70"/>
      <c r="BV200" s="70"/>
      <c r="BW200" s="70"/>
      <c r="BX200" s="70"/>
      <c r="BY200" s="70"/>
      <c r="BZ200" s="70"/>
      <c r="CA200" s="70"/>
      <c r="CB200" s="70"/>
      <c r="CC200" s="70"/>
      <c r="CD200" s="70"/>
      <c r="CE200" s="70"/>
      <c r="CF200" s="70"/>
      <c r="CG200" s="70"/>
      <c r="CH200" s="70"/>
      <c r="CI200" s="70"/>
      <c r="CJ200" s="70"/>
      <c r="CK200" s="70"/>
      <c r="CL200" s="70"/>
      <c r="CM200" s="70"/>
      <c r="CN200" s="70"/>
    </row>
    <row r="201" spans="1:92" s="14" customFormat="1" ht="28.5" customHeight="1" x14ac:dyDescent="0.4">
      <c r="A201" s="19"/>
      <c r="B201" s="19"/>
      <c r="C201" s="89">
        <v>414</v>
      </c>
      <c r="D201" s="204" t="s">
        <v>157</v>
      </c>
      <c r="E201" s="204"/>
      <c r="F201" s="204"/>
      <c r="G201" s="204"/>
      <c r="H201" s="204"/>
      <c r="I201" s="204"/>
      <c r="J201" s="106">
        <f>SUM(J202:J205)</f>
        <v>81000</v>
      </c>
      <c r="K201" s="12"/>
      <c r="L201" s="19"/>
      <c r="M201" s="19"/>
      <c r="N201" s="19"/>
      <c r="O201" s="19"/>
      <c r="P201" s="19"/>
      <c r="Q201" s="19"/>
      <c r="R201" s="19"/>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c r="BI201" s="70"/>
      <c r="BJ201" s="70"/>
      <c r="BK201" s="70"/>
      <c r="BL201" s="70"/>
      <c r="BM201" s="70"/>
      <c r="BN201" s="70"/>
      <c r="BO201" s="70"/>
      <c r="BP201" s="70"/>
      <c r="BQ201" s="70"/>
      <c r="BR201" s="70"/>
      <c r="BS201" s="70"/>
      <c r="BT201" s="70"/>
      <c r="BU201" s="70"/>
      <c r="BV201" s="70"/>
      <c r="BW201" s="70"/>
      <c r="BX201" s="70"/>
      <c r="BY201" s="70"/>
      <c r="BZ201" s="70"/>
      <c r="CA201" s="70"/>
      <c r="CB201" s="70"/>
      <c r="CC201" s="70"/>
      <c r="CD201" s="70"/>
      <c r="CE201" s="70"/>
      <c r="CF201" s="70"/>
      <c r="CG201" s="70"/>
      <c r="CH201" s="70"/>
      <c r="CI201" s="70"/>
      <c r="CJ201" s="70"/>
      <c r="CK201" s="70"/>
      <c r="CL201" s="70"/>
      <c r="CM201" s="70"/>
      <c r="CN201" s="70"/>
    </row>
    <row r="202" spans="1:92" s="14" customFormat="1" ht="25.5" customHeight="1" x14ac:dyDescent="0.35">
      <c r="A202" s="19"/>
      <c r="B202" s="19"/>
      <c r="C202" s="89"/>
      <c r="D202" s="20">
        <v>4141</v>
      </c>
      <c r="E202" s="203" t="s">
        <v>94</v>
      </c>
      <c r="F202" s="203"/>
      <c r="G202" s="203"/>
      <c r="H202" s="203"/>
      <c r="I202" s="203"/>
      <c r="J202" s="105">
        <v>5000</v>
      </c>
      <c r="K202" s="12"/>
      <c r="L202" s="19"/>
      <c r="M202" s="19"/>
      <c r="N202" s="19"/>
      <c r="O202" s="19"/>
      <c r="P202" s="19"/>
      <c r="Q202" s="19"/>
      <c r="R202" s="19"/>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c r="BI202" s="70"/>
      <c r="BJ202" s="70"/>
      <c r="BK202" s="70"/>
      <c r="BL202" s="70"/>
      <c r="BM202" s="70"/>
      <c r="BN202" s="70"/>
      <c r="BO202" s="70"/>
      <c r="BP202" s="70"/>
      <c r="BQ202" s="70"/>
      <c r="BR202" s="70"/>
      <c r="BS202" s="70"/>
      <c r="BT202" s="70"/>
      <c r="BU202" s="70"/>
      <c r="BV202" s="70"/>
      <c r="BW202" s="70"/>
      <c r="BX202" s="70"/>
      <c r="BY202" s="70"/>
      <c r="BZ202" s="70"/>
      <c r="CA202" s="70"/>
      <c r="CB202" s="70"/>
      <c r="CC202" s="70"/>
      <c r="CD202" s="70"/>
      <c r="CE202" s="70"/>
      <c r="CF202" s="70"/>
      <c r="CG202" s="70"/>
      <c r="CH202" s="70"/>
      <c r="CI202" s="70"/>
      <c r="CJ202" s="70"/>
      <c r="CK202" s="70"/>
      <c r="CL202" s="70"/>
      <c r="CM202" s="70"/>
      <c r="CN202" s="70"/>
    </row>
    <row r="203" spans="1:92" s="14" customFormat="1" ht="26.25" customHeight="1" x14ac:dyDescent="0.35">
      <c r="A203" s="19"/>
      <c r="B203" s="19"/>
      <c r="C203" s="89"/>
      <c r="D203" s="20">
        <v>4142</v>
      </c>
      <c r="E203" s="203" t="s">
        <v>172</v>
      </c>
      <c r="F203" s="203"/>
      <c r="G203" s="203"/>
      <c r="H203" s="203"/>
      <c r="I203" s="203"/>
      <c r="J203" s="105">
        <v>15000</v>
      </c>
      <c r="K203" s="12"/>
      <c r="L203" s="12"/>
      <c r="M203" s="19"/>
      <c r="N203" s="19"/>
      <c r="O203" s="19"/>
      <c r="P203" s="19"/>
      <c r="Q203" s="19"/>
      <c r="R203" s="19"/>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c r="BI203" s="70"/>
      <c r="BJ203" s="70"/>
      <c r="BK203" s="70"/>
      <c r="BL203" s="70"/>
      <c r="BM203" s="70"/>
      <c r="BN203" s="70"/>
      <c r="BO203" s="70"/>
      <c r="BP203" s="70"/>
      <c r="BQ203" s="70"/>
      <c r="BR203" s="70"/>
      <c r="BS203" s="70"/>
      <c r="BT203" s="70"/>
      <c r="BU203" s="70"/>
      <c r="BV203" s="70"/>
      <c r="BW203" s="70"/>
      <c r="BX203" s="70"/>
      <c r="BY203" s="70"/>
      <c r="BZ203" s="70"/>
      <c r="CA203" s="70"/>
      <c r="CB203" s="70"/>
      <c r="CC203" s="70"/>
      <c r="CD203" s="70"/>
      <c r="CE203" s="70"/>
      <c r="CF203" s="70"/>
      <c r="CG203" s="70"/>
      <c r="CH203" s="70"/>
      <c r="CI203" s="70"/>
      <c r="CJ203" s="70"/>
      <c r="CK203" s="70"/>
      <c r="CL203" s="70"/>
      <c r="CM203" s="70"/>
      <c r="CN203" s="70"/>
    </row>
    <row r="204" spans="1:92" s="14" customFormat="1" ht="35.25" customHeight="1" x14ac:dyDescent="0.35">
      <c r="A204" s="19"/>
      <c r="B204" s="19"/>
      <c r="C204" s="89"/>
      <c r="D204" s="20">
        <v>4148</v>
      </c>
      <c r="E204" s="203" t="s">
        <v>158</v>
      </c>
      <c r="F204" s="203"/>
      <c r="G204" s="203"/>
      <c r="H204" s="203"/>
      <c r="I204" s="203"/>
      <c r="J204" s="105">
        <f>500+500</f>
        <v>1000</v>
      </c>
      <c r="K204" s="12"/>
      <c r="L204" s="12"/>
      <c r="M204" s="19"/>
      <c r="N204" s="19"/>
      <c r="O204" s="19"/>
      <c r="P204" s="19"/>
      <c r="Q204" s="19"/>
      <c r="R204" s="19"/>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c r="BI204" s="70"/>
      <c r="BJ204" s="70"/>
      <c r="BK204" s="70"/>
      <c r="BL204" s="70"/>
      <c r="BM204" s="70"/>
      <c r="BN204" s="70"/>
      <c r="BO204" s="70"/>
      <c r="BP204" s="70"/>
      <c r="BQ204" s="70"/>
      <c r="BR204" s="70"/>
      <c r="BS204" s="70"/>
      <c r="BT204" s="70"/>
      <c r="BU204" s="70"/>
      <c r="BV204" s="70"/>
      <c r="BW204" s="70"/>
      <c r="BX204" s="70"/>
      <c r="BY204" s="70"/>
      <c r="BZ204" s="70"/>
      <c r="CA204" s="70"/>
      <c r="CB204" s="70"/>
      <c r="CC204" s="70"/>
      <c r="CD204" s="70"/>
      <c r="CE204" s="70"/>
      <c r="CF204" s="70"/>
      <c r="CG204" s="70"/>
      <c r="CH204" s="70"/>
      <c r="CI204" s="70"/>
      <c r="CJ204" s="70"/>
      <c r="CK204" s="70"/>
      <c r="CL204" s="70"/>
      <c r="CM204" s="70"/>
      <c r="CN204" s="70"/>
    </row>
    <row r="205" spans="1:92" s="14" customFormat="1" ht="28.5" customHeight="1" x14ac:dyDescent="0.35">
      <c r="A205" s="19"/>
      <c r="B205" s="19"/>
      <c r="C205" s="89"/>
      <c r="D205" s="20">
        <v>4149</v>
      </c>
      <c r="E205" s="203" t="s">
        <v>159</v>
      </c>
      <c r="F205" s="203"/>
      <c r="G205" s="203"/>
      <c r="H205" s="203"/>
      <c r="I205" s="203"/>
      <c r="J205" s="105">
        <v>60000</v>
      </c>
      <c r="K205" s="12"/>
      <c r="L205" s="12"/>
      <c r="M205" s="19"/>
      <c r="N205" s="19"/>
      <c r="O205" s="19"/>
      <c r="P205" s="19"/>
      <c r="Q205" s="19"/>
      <c r="R205" s="19"/>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c r="BI205" s="70"/>
      <c r="BJ205" s="70"/>
      <c r="BK205" s="70"/>
      <c r="BL205" s="70"/>
      <c r="BM205" s="70"/>
      <c r="BN205" s="70"/>
      <c r="BO205" s="70"/>
      <c r="BP205" s="70"/>
      <c r="BQ205" s="70"/>
      <c r="BR205" s="70"/>
      <c r="BS205" s="70"/>
      <c r="BT205" s="70"/>
      <c r="BU205" s="70"/>
      <c r="BV205" s="70"/>
      <c r="BW205" s="70"/>
      <c r="BX205" s="70"/>
      <c r="BY205" s="70"/>
      <c r="BZ205" s="70"/>
      <c r="CA205" s="70"/>
      <c r="CB205" s="70"/>
      <c r="CC205" s="70"/>
      <c r="CD205" s="70"/>
      <c r="CE205" s="70"/>
      <c r="CF205" s="70"/>
      <c r="CG205" s="70"/>
      <c r="CH205" s="70"/>
      <c r="CI205" s="70"/>
      <c r="CJ205" s="70"/>
      <c r="CK205" s="70"/>
      <c r="CL205" s="70"/>
      <c r="CM205" s="70"/>
      <c r="CN205" s="70"/>
    </row>
    <row r="206" spans="1:92" ht="30.75" customHeight="1" x14ac:dyDescent="0.4">
      <c r="A206" s="19"/>
      <c r="B206" s="19"/>
      <c r="C206" s="89">
        <v>415</v>
      </c>
      <c r="D206" s="204" t="s">
        <v>103</v>
      </c>
      <c r="E206" s="204"/>
      <c r="F206" s="204"/>
      <c r="G206" s="204"/>
      <c r="H206" s="204"/>
      <c r="I206" s="204"/>
      <c r="J206" s="106">
        <f>SUM(J207:J209)</f>
        <v>31000</v>
      </c>
      <c r="K206" s="12"/>
      <c r="L206" s="12"/>
      <c r="M206" s="19"/>
      <c r="N206" s="19"/>
      <c r="O206" s="19"/>
      <c r="P206" s="19"/>
      <c r="Q206" s="19"/>
      <c r="R206" s="19"/>
    </row>
    <row r="207" spans="1:92" s="14" customFormat="1" ht="30.75" customHeight="1" x14ac:dyDescent="0.35">
      <c r="A207" s="19"/>
      <c r="B207" s="19"/>
      <c r="C207" s="89"/>
      <c r="D207" s="20">
        <v>4152</v>
      </c>
      <c r="E207" s="203" t="s">
        <v>160</v>
      </c>
      <c r="F207" s="203"/>
      <c r="G207" s="203"/>
      <c r="H207" s="203"/>
      <c r="I207" s="203"/>
      <c r="J207" s="105">
        <v>5000</v>
      </c>
      <c r="K207" s="12"/>
      <c r="L207" s="12"/>
      <c r="M207" s="19"/>
      <c r="N207" s="19"/>
      <c r="O207" s="19"/>
      <c r="P207" s="19"/>
      <c r="Q207" s="19"/>
      <c r="R207" s="19"/>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c r="BI207" s="70"/>
      <c r="BJ207" s="70"/>
      <c r="BK207" s="70"/>
      <c r="BL207" s="70"/>
      <c r="BM207" s="70"/>
      <c r="BN207" s="70"/>
      <c r="BO207" s="70"/>
      <c r="BP207" s="70"/>
      <c r="BQ207" s="70"/>
      <c r="BR207" s="70"/>
      <c r="BS207" s="70"/>
      <c r="BT207" s="70"/>
      <c r="BU207" s="70"/>
      <c r="BV207" s="70"/>
      <c r="BW207" s="70"/>
      <c r="BX207" s="70"/>
      <c r="BY207" s="70"/>
      <c r="BZ207" s="70"/>
      <c r="CA207" s="70"/>
      <c r="CB207" s="70"/>
      <c r="CC207" s="70"/>
      <c r="CD207" s="70"/>
      <c r="CE207" s="70"/>
      <c r="CF207" s="70"/>
      <c r="CG207" s="70"/>
      <c r="CH207" s="70"/>
      <c r="CI207" s="70"/>
      <c r="CJ207" s="70"/>
      <c r="CK207" s="70"/>
      <c r="CL207" s="70"/>
      <c r="CM207" s="70"/>
      <c r="CN207" s="70"/>
    </row>
    <row r="208" spans="1:92" s="14" customFormat="1" ht="31.5" customHeight="1" x14ac:dyDescent="0.35">
      <c r="A208" s="19"/>
      <c r="B208" s="19"/>
      <c r="C208" s="89"/>
      <c r="D208" s="20">
        <v>41531</v>
      </c>
      <c r="E208" s="203" t="s">
        <v>161</v>
      </c>
      <c r="F208" s="203"/>
      <c r="G208" s="203"/>
      <c r="H208" s="203"/>
      <c r="I208" s="203"/>
      <c r="J208" s="105">
        <v>24000</v>
      </c>
      <c r="K208" s="12"/>
      <c r="L208" s="12"/>
      <c r="M208" s="19"/>
      <c r="N208" s="19"/>
      <c r="O208" s="19"/>
      <c r="P208" s="19"/>
      <c r="Q208" s="19"/>
      <c r="R208" s="19"/>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c r="BI208" s="70"/>
      <c r="BJ208" s="70"/>
      <c r="BK208" s="70"/>
      <c r="BL208" s="70"/>
      <c r="BM208" s="70"/>
      <c r="BN208" s="70"/>
      <c r="BO208" s="70"/>
      <c r="BP208" s="70"/>
      <c r="BQ208" s="70"/>
      <c r="BR208" s="70"/>
      <c r="BS208" s="70"/>
      <c r="BT208" s="70"/>
      <c r="BU208" s="70"/>
      <c r="BV208" s="70"/>
      <c r="BW208" s="70"/>
      <c r="BX208" s="70"/>
      <c r="BY208" s="70"/>
      <c r="BZ208" s="70"/>
      <c r="CA208" s="70"/>
      <c r="CB208" s="70"/>
      <c r="CC208" s="70"/>
      <c r="CD208" s="70"/>
      <c r="CE208" s="70"/>
      <c r="CF208" s="70"/>
      <c r="CG208" s="70"/>
      <c r="CH208" s="70"/>
      <c r="CI208" s="70"/>
      <c r="CJ208" s="70"/>
      <c r="CK208" s="70"/>
      <c r="CL208" s="70"/>
      <c r="CM208" s="70"/>
      <c r="CN208" s="70"/>
    </row>
    <row r="209" spans="1:92" s="14" customFormat="1" ht="26.25" customHeight="1" x14ac:dyDescent="0.35">
      <c r="A209" s="19"/>
      <c r="B209" s="19"/>
      <c r="C209" s="89"/>
      <c r="D209" s="20">
        <v>41532</v>
      </c>
      <c r="E209" s="203" t="s">
        <v>162</v>
      </c>
      <c r="F209" s="203"/>
      <c r="G209" s="203"/>
      <c r="H209" s="203"/>
      <c r="I209" s="203"/>
      <c r="J209" s="105">
        <v>2000</v>
      </c>
      <c r="K209" s="12"/>
      <c r="L209" s="12"/>
      <c r="M209" s="19"/>
      <c r="N209" s="19"/>
      <c r="O209" s="19"/>
      <c r="P209" s="19"/>
      <c r="Q209" s="19"/>
      <c r="R209" s="19"/>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c r="BI209" s="70"/>
      <c r="BJ209" s="70"/>
      <c r="BK209" s="70"/>
      <c r="BL209" s="70"/>
      <c r="BM209" s="70"/>
      <c r="BN209" s="70"/>
      <c r="BO209" s="70"/>
      <c r="BP209" s="70"/>
      <c r="BQ209" s="70"/>
      <c r="BR209" s="70"/>
      <c r="BS209" s="70"/>
      <c r="BT209" s="70"/>
      <c r="BU209" s="70"/>
      <c r="BV209" s="70"/>
      <c r="BW209" s="70"/>
      <c r="BX209" s="70"/>
      <c r="BY209" s="70"/>
      <c r="BZ209" s="70"/>
      <c r="CA209" s="70"/>
      <c r="CB209" s="70"/>
      <c r="CC209" s="70"/>
      <c r="CD209" s="70"/>
      <c r="CE209" s="70"/>
      <c r="CF209" s="70"/>
      <c r="CG209" s="70"/>
      <c r="CH209" s="70"/>
      <c r="CI209" s="70"/>
      <c r="CJ209" s="70"/>
      <c r="CK209" s="70"/>
      <c r="CL209" s="70"/>
      <c r="CM209" s="70"/>
      <c r="CN209" s="70"/>
    </row>
    <row r="210" spans="1:92" ht="28.5" customHeight="1" x14ac:dyDescent="0.4">
      <c r="A210" s="19"/>
      <c r="B210" s="19"/>
      <c r="C210" s="89">
        <v>419</v>
      </c>
      <c r="D210" s="204" t="s">
        <v>111</v>
      </c>
      <c r="E210" s="204"/>
      <c r="F210" s="204"/>
      <c r="G210" s="204"/>
      <c r="H210" s="204"/>
      <c r="I210" s="204"/>
      <c r="J210" s="106">
        <f>SUM(J211)</f>
        <v>7000</v>
      </c>
      <c r="K210" s="12"/>
      <c r="L210" s="12"/>
      <c r="M210" s="19"/>
      <c r="N210" s="19"/>
      <c r="O210" s="19"/>
      <c r="P210" s="19"/>
      <c r="Q210" s="19"/>
      <c r="R210" s="19"/>
    </row>
    <row r="211" spans="1:92" s="14" customFormat="1" ht="27" customHeight="1" x14ac:dyDescent="0.35">
      <c r="A211" s="19"/>
      <c r="B211" s="19"/>
      <c r="C211" s="89"/>
      <c r="D211" s="20">
        <v>4191</v>
      </c>
      <c r="E211" s="203" t="s">
        <v>163</v>
      </c>
      <c r="F211" s="203"/>
      <c r="G211" s="203"/>
      <c r="H211" s="203"/>
      <c r="I211" s="203"/>
      <c r="J211" s="105">
        <v>7000</v>
      </c>
      <c r="K211" s="12"/>
      <c r="L211" s="12"/>
      <c r="M211" s="19"/>
      <c r="N211" s="19"/>
      <c r="O211" s="19"/>
      <c r="P211" s="19"/>
      <c r="Q211" s="19"/>
      <c r="R211" s="19"/>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c r="BI211" s="70"/>
      <c r="BJ211" s="70"/>
      <c r="BK211" s="70"/>
      <c r="BL211" s="70"/>
      <c r="BM211" s="70"/>
      <c r="BN211" s="70"/>
      <c r="BO211" s="70"/>
      <c r="BP211" s="70"/>
      <c r="BQ211" s="70"/>
      <c r="BR211" s="70"/>
      <c r="BS211" s="70"/>
      <c r="BT211" s="70"/>
      <c r="BU211" s="70"/>
      <c r="BV211" s="70"/>
      <c r="BW211" s="70"/>
      <c r="BX211" s="70"/>
      <c r="BY211" s="70"/>
      <c r="BZ211" s="70"/>
      <c r="CA211" s="70"/>
      <c r="CB211" s="70"/>
      <c r="CC211" s="70"/>
      <c r="CD211" s="70"/>
      <c r="CE211" s="70"/>
      <c r="CF211" s="70"/>
      <c r="CG211" s="70"/>
      <c r="CH211" s="70"/>
      <c r="CI211" s="70"/>
      <c r="CJ211" s="70"/>
      <c r="CK211" s="70"/>
      <c r="CL211" s="70"/>
      <c r="CM211" s="70"/>
      <c r="CN211" s="70"/>
    </row>
    <row r="212" spans="1:92" ht="59.25" customHeight="1" x14ac:dyDescent="0.4">
      <c r="A212" s="19"/>
      <c r="B212" s="19"/>
      <c r="C212" s="89">
        <v>431</v>
      </c>
      <c r="D212" s="210" t="s">
        <v>119</v>
      </c>
      <c r="E212" s="210"/>
      <c r="F212" s="210"/>
      <c r="G212" s="210"/>
      <c r="H212" s="210"/>
      <c r="I212" s="210"/>
      <c r="J212" s="107">
        <f>SUM(J213:J214)</f>
        <v>20000</v>
      </c>
      <c r="K212" s="19"/>
      <c r="L212" s="12"/>
      <c r="M212" s="19"/>
      <c r="N212" s="19"/>
      <c r="O212" s="19"/>
      <c r="P212" s="19"/>
      <c r="Q212" s="19"/>
      <c r="R212" s="19"/>
    </row>
    <row r="213" spans="1:92" s="14" customFormat="1" ht="25.5" x14ac:dyDescent="0.35">
      <c r="A213" s="19"/>
      <c r="B213" s="19"/>
      <c r="C213" s="89"/>
      <c r="D213" s="20">
        <v>4318</v>
      </c>
      <c r="E213" s="203" t="s">
        <v>127</v>
      </c>
      <c r="F213" s="203"/>
      <c r="G213" s="203"/>
      <c r="H213" s="203"/>
      <c r="I213" s="203"/>
      <c r="J213" s="105">
        <v>20000</v>
      </c>
      <c r="K213" s="12"/>
      <c r="L213" s="19"/>
      <c r="M213" s="19"/>
      <c r="N213" s="19"/>
      <c r="O213" s="19"/>
      <c r="P213" s="19"/>
      <c r="Q213" s="19"/>
      <c r="R213" s="19"/>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c r="BI213" s="70"/>
      <c r="BJ213" s="70"/>
      <c r="BK213" s="70"/>
      <c r="BL213" s="70"/>
      <c r="BM213" s="70"/>
      <c r="BN213" s="70"/>
      <c r="BO213" s="70"/>
      <c r="BP213" s="70"/>
      <c r="BQ213" s="70"/>
      <c r="BR213" s="70"/>
      <c r="BS213" s="70"/>
      <c r="BT213" s="70"/>
      <c r="BU213" s="70"/>
      <c r="BV213" s="70"/>
      <c r="BW213" s="70"/>
      <c r="BX213" s="70"/>
      <c r="BY213" s="70"/>
      <c r="BZ213" s="70"/>
      <c r="CA213" s="70"/>
      <c r="CB213" s="70"/>
      <c r="CC213" s="70"/>
      <c r="CD213" s="70"/>
      <c r="CE213" s="70"/>
      <c r="CF213" s="70"/>
      <c r="CG213" s="70"/>
      <c r="CH213" s="70"/>
      <c r="CI213" s="70"/>
      <c r="CJ213" s="70"/>
      <c r="CK213" s="70"/>
      <c r="CL213" s="70"/>
      <c r="CM213" s="70"/>
      <c r="CN213" s="70"/>
    </row>
    <row r="214" spans="1:92" s="14" customFormat="1" ht="26.25" thickBot="1" x14ac:dyDescent="0.4">
      <c r="A214" s="19"/>
      <c r="B214" s="19"/>
      <c r="C214" s="100"/>
      <c r="D214" s="21">
        <v>43181</v>
      </c>
      <c r="E214" s="228" t="s">
        <v>128</v>
      </c>
      <c r="F214" s="228"/>
      <c r="G214" s="228"/>
      <c r="H214" s="228"/>
      <c r="I214" s="228"/>
      <c r="J214" s="108">
        <v>0</v>
      </c>
      <c r="K214" s="19"/>
      <c r="L214" s="22"/>
      <c r="M214" s="19"/>
      <c r="N214" s="19"/>
      <c r="O214" s="19"/>
      <c r="P214" s="19"/>
      <c r="Q214" s="19"/>
      <c r="R214" s="19"/>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c r="BI214" s="70"/>
      <c r="BJ214" s="70"/>
      <c r="BK214" s="70"/>
      <c r="BL214" s="70"/>
      <c r="BM214" s="70"/>
      <c r="BN214" s="70"/>
      <c r="BO214" s="70"/>
      <c r="BP214" s="70"/>
      <c r="BQ214" s="70"/>
      <c r="BR214" s="70"/>
      <c r="BS214" s="70"/>
      <c r="BT214" s="70"/>
      <c r="BU214" s="70"/>
      <c r="BV214" s="70"/>
      <c r="BW214" s="70"/>
      <c r="BX214" s="70"/>
      <c r="BY214" s="70"/>
      <c r="BZ214" s="70"/>
      <c r="CA214" s="70"/>
      <c r="CB214" s="70"/>
      <c r="CC214" s="70"/>
      <c r="CD214" s="70"/>
      <c r="CE214" s="70"/>
      <c r="CF214" s="70"/>
      <c r="CG214" s="70"/>
      <c r="CH214" s="70"/>
      <c r="CI214" s="70"/>
      <c r="CJ214" s="70"/>
      <c r="CK214" s="70"/>
      <c r="CL214" s="70"/>
      <c r="CM214" s="70"/>
      <c r="CN214" s="70"/>
    </row>
    <row r="215" spans="1:92" ht="45" customHeight="1" thickTop="1" thickBot="1" x14ac:dyDescent="0.45">
      <c r="A215" s="19"/>
      <c r="B215" s="19"/>
      <c r="C215" s="101">
        <v>4</v>
      </c>
      <c r="D215" s="282" t="s">
        <v>308</v>
      </c>
      <c r="E215" s="283"/>
      <c r="F215" s="283"/>
      <c r="G215" s="283"/>
      <c r="H215" s="283"/>
      <c r="I215" s="283"/>
      <c r="J215" s="109">
        <f>SUM(J190,J196,J199,J201,J206,J210,J212)</f>
        <v>565500</v>
      </c>
      <c r="K215" s="19"/>
      <c r="L215" s="19"/>
      <c r="M215" s="19"/>
      <c r="N215" s="19"/>
      <c r="O215" s="19"/>
      <c r="P215" s="19"/>
      <c r="Q215" s="19"/>
      <c r="R215" s="19"/>
    </row>
    <row r="216" spans="1:92" ht="16.5" thickTop="1" thickBot="1" x14ac:dyDescent="0.3">
      <c r="A216" s="19"/>
      <c r="B216" s="19"/>
      <c r="C216" s="12"/>
      <c r="D216" s="12"/>
      <c r="E216" s="12"/>
      <c r="F216" s="12"/>
      <c r="G216" s="12"/>
      <c r="H216" s="12"/>
      <c r="I216" s="12"/>
      <c r="J216" s="12"/>
      <c r="K216" s="202"/>
      <c r="L216" s="12"/>
      <c r="M216" s="12"/>
      <c r="N216" s="19"/>
      <c r="O216" s="19"/>
      <c r="P216" s="19"/>
      <c r="Q216" s="19"/>
      <c r="R216" s="19"/>
    </row>
    <row r="217" spans="1:92" ht="52.5" thickTop="1" thickBot="1" x14ac:dyDescent="0.4">
      <c r="A217" s="19"/>
      <c r="B217" s="19"/>
      <c r="C217" s="137" t="s">
        <v>40</v>
      </c>
      <c r="D217" s="138" t="s">
        <v>40</v>
      </c>
      <c r="E217" s="222" t="s">
        <v>41</v>
      </c>
      <c r="F217" s="222"/>
      <c r="G217" s="222"/>
      <c r="H217" s="222"/>
      <c r="I217" s="222"/>
      <c r="J217" s="139" t="s">
        <v>42</v>
      </c>
      <c r="K217" s="12"/>
      <c r="L217" s="12"/>
      <c r="M217" s="19"/>
      <c r="N217" s="19"/>
      <c r="O217" s="19"/>
      <c r="P217" s="19"/>
      <c r="Q217" s="19"/>
      <c r="R217" s="19"/>
    </row>
    <row r="218" spans="1:92" ht="27.75" thickTop="1" thickBot="1" x14ac:dyDescent="0.3">
      <c r="A218" s="19"/>
      <c r="B218" s="19"/>
      <c r="C218" s="117"/>
      <c r="D218" s="263" t="s">
        <v>164</v>
      </c>
      <c r="E218" s="263"/>
      <c r="F218" s="263"/>
      <c r="G218" s="263"/>
      <c r="H218" s="263"/>
      <c r="I218" s="263"/>
      <c r="J218" s="118"/>
      <c r="K218" s="12"/>
      <c r="L218" s="19"/>
      <c r="M218" s="19"/>
      <c r="N218" s="19"/>
      <c r="O218" s="19"/>
      <c r="P218" s="19"/>
      <c r="Q218" s="19"/>
      <c r="R218" s="19"/>
    </row>
    <row r="219" spans="1:92" ht="27" thickTop="1" x14ac:dyDescent="0.4">
      <c r="A219" s="19"/>
      <c r="B219" s="19"/>
      <c r="C219" s="113">
        <v>411</v>
      </c>
      <c r="D219" s="229" t="s">
        <v>165</v>
      </c>
      <c r="E219" s="229"/>
      <c r="F219" s="229"/>
      <c r="G219" s="229"/>
      <c r="H219" s="229"/>
      <c r="I219" s="229"/>
      <c r="J219" s="114">
        <f>SUM(J220:J224)</f>
        <v>89300</v>
      </c>
      <c r="K219" s="12"/>
      <c r="L219" s="19"/>
      <c r="M219" s="19"/>
      <c r="N219" s="19"/>
      <c r="O219" s="19"/>
      <c r="P219" s="19"/>
      <c r="Q219" s="19"/>
      <c r="R219" s="19"/>
    </row>
    <row r="220" spans="1:92" s="14" customFormat="1" ht="25.5" x14ac:dyDescent="0.35">
      <c r="A220" s="19"/>
      <c r="B220" s="19"/>
      <c r="C220" s="89"/>
      <c r="D220" s="20">
        <v>4111</v>
      </c>
      <c r="E220" s="203" t="s">
        <v>149</v>
      </c>
      <c r="F220" s="203"/>
      <c r="G220" s="203"/>
      <c r="H220" s="203"/>
      <c r="I220" s="203"/>
      <c r="J220" s="110">
        <v>49200</v>
      </c>
      <c r="K220" s="12"/>
      <c r="L220" s="19"/>
      <c r="M220" s="19"/>
      <c r="N220" s="19"/>
      <c r="O220" s="19"/>
      <c r="P220" s="19"/>
      <c r="Q220" s="19"/>
      <c r="R220" s="19"/>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c r="BI220" s="70"/>
      <c r="BJ220" s="70"/>
      <c r="BK220" s="70"/>
      <c r="BL220" s="70"/>
      <c r="BM220" s="70"/>
      <c r="BN220" s="70"/>
      <c r="BO220" s="70"/>
      <c r="BP220" s="70"/>
      <c r="BQ220" s="70"/>
      <c r="BR220" s="70"/>
      <c r="BS220" s="70"/>
      <c r="BT220" s="70"/>
      <c r="BU220" s="70"/>
      <c r="BV220" s="70"/>
      <c r="BW220" s="70"/>
      <c r="BX220" s="70"/>
      <c r="BY220" s="70"/>
      <c r="BZ220" s="70"/>
      <c r="CA220" s="70"/>
      <c r="CB220" s="70"/>
      <c r="CC220" s="70"/>
      <c r="CD220" s="70"/>
      <c r="CE220" s="70"/>
      <c r="CF220" s="70"/>
      <c r="CG220" s="70"/>
      <c r="CH220" s="70"/>
      <c r="CI220" s="70"/>
      <c r="CJ220" s="70"/>
      <c r="CK220" s="70"/>
      <c r="CL220" s="70"/>
      <c r="CM220" s="70"/>
      <c r="CN220" s="70"/>
    </row>
    <row r="221" spans="1:92" s="14" customFormat="1" ht="25.5" x14ac:dyDescent="0.35">
      <c r="A221" s="19"/>
      <c r="B221" s="19"/>
      <c r="C221" s="89"/>
      <c r="D221" s="20">
        <v>4112</v>
      </c>
      <c r="E221" s="203" t="s">
        <v>166</v>
      </c>
      <c r="F221" s="203"/>
      <c r="G221" s="203"/>
      <c r="H221" s="203"/>
      <c r="I221" s="203"/>
      <c r="J221" s="110">
        <v>9250</v>
      </c>
      <c r="K221" s="19"/>
      <c r="L221" s="19"/>
      <c r="M221" s="19"/>
      <c r="N221" s="19"/>
      <c r="O221" s="19"/>
      <c r="P221" s="19"/>
      <c r="Q221" s="19"/>
      <c r="R221" s="19"/>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c r="BI221" s="70"/>
      <c r="BJ221" s="70"/>
      <c r="BK221" s="70"/>
      <c r="BL221" s="70"/>
      <c r="BM221" s="70"/>
      <c r="BN221" s="70"/>
      <c r="BO221" s="70"/>
      <c r="BP221" s="70"/>
      <c r="BQ221" s="70"/>
      <c r="BR221" s="70"/>
      <c r="BS221" s="70"/>
      <c r="BT221" s="70"/>
      <c r="BU221" s="70"/>
      <c r="BV221" s="70"/>
      <c r="BW221" s="70"/>
      <c r="BX221" s="70"/>
      <c r="BY221" s="70"/>
      <c r="BZ221" s="70"/>
      <c r="CA221" s="70"/>
      <c r="CB221" s="70"/>
      <c r="CC221" s="70"/>
      <c r="CD221" s="70"/>
      <c r="CE221" s="70"/>
      <c r="CF221" s="70"/>
      <c r="CG221" s="70"/>
      <c r="CH221" s="70"/>
      <c r="CI221" s="70"/>
      <c r="CJ221" s="70"/>
      <c r="CK221" s="70"/>
      <c r="CL221" s="70"/>
      <c r="CM221" s="70"/>
      <c r="CN221" s="70"/>
    </row>
    <row r="222" spans="1:92" s="14" customFormat="1" ht="25.5" x14ac:dyDescent="0.35">
      <c r="A222" s="19"/>
      <c r="B222" s="19"/>
      <c r="C222" s="89"/>
      <c r="D222" s="20">
        <v>4113</v>
      </c>
      <c r="E222" s="203" t="s">
        <v>150</v>
      </c>
      <c r="F222" s="203"/>
      <c r="G222" s="203"/>
      <c r="H222" s="203"/>
      <c r="I222" s="203"/>
      <c r="J222" s="110">
        <v>19900</v>
      </c>
      <c r="K222" s="19"/>
      <c r="L222" s="19"/>
      <c r="M222" s="19"/>
      <c r="N222" s="19"/>
      <c r="O222" s="19"/>
      <c r="P222" s="19"/>
      <c r="Q222" s="19"/>
      <c r="R222" s="19"/>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c r="BI222" s="70"/>
      <c r="BJ222" s="70"/>
      <c r="BK222" s="70"/>
      <c r="BL222" s="70"/>
      <c r="BM222" s="70"/>
      <c r="BN222" s="70"/>
      <c r="BO222" s="70"/>
      <c r="BP222" s="70"/>
      <c r="BQ222" s="70"/>
      <c r="BR222" s="70"/>
      <c r="BS222" s="70"/>
      <c r="BT222" s="70"/>
      <c r="BU222" s="70"/>
      <c r="BV222" s="70"/>
      <c r="BW222" s="70"/>
      <c r="BX222" s="70"/>
      <c r="BY222" s="70"/>
      <c r="BZ222" s="70"/>
      <c r="CA222" s="70"/>
      <c r="CB222" s="70"/>
      <c r="CC222" s="70"/>
      <c r="CD222" s="70"/>
      <c r="CE222" s="70"/>
      <c r="CF222" s="70"/>
      <c r="CG222" s="70"/>
      <c r="CH222" s="70"/>
      <c r="CI222" s="70"/>
      <c r="CJ222" s="70"/>
      <c r="CK222" s="70"/>
      <c r="CL222" s="70"/>
      <c r="CM222" s="70"/>
      <c r="CN222" s="70"/>
    </row>
    <row r="223" spans="1:92" s="14" customFormat="1" ht="25.5" x14ac:dyDescent="0.35">
      <c r="A223" s="19"/>
      <c r="B223" s="19"/>
      <c r="C223" s="89"/>
      <c r="D223" s="20">
        <v>4114</v>
      </c>
      <c r="E223" s="203" t="s">
        <v>151</v>
      </c>
      <c r="F223" s="203"/>
      <c r="G223" s="203"/>
      <c r="H223" s="203"/>
      <c r="I223" s="203"/>
      <c r="J223" s="110">
        <v>9650</v>
      </c>
      <c r="K223" s="19"/>
      <c r="L223" s="19"/>
      <c r="M223" s="19"/>
      <c r="N223" s="19"/>
      <c r="O223" s="19"/>
      <c r="P223" s="19"/>
      <c r="Q223" s="19"/>
      <c r="R223" s="19"/>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c r="BI223" s="70"/>
      <c r="BJ223" s="70"/>
      <c r="BK223" s="70"/>
      <c r="BL223" s="70"/>
      <c r="BM223" s="70"/>
      <c r="BN223" s="70"/>
      <c r="BO223" s="70"/>
      <c r="BP223" s="70"/>
      <c r="BQ223" s="70"/>
      <c r="BR223" s="70"/>
      <c r="BS223" s="70"/>
      <c r="BT223" s="70"/>
      <c r="BU223" s="70"/>
      <c r="BV223" s="70"/>
      <c r="BW223" s="70"/>
      <c r="BX223" s="70"/>
      <c r="BY223" s="70"/>
      <c r="BZ223" s="70"/>
      <c r="CA223" s="70"/>
      <c r="CB223" s="70"/>
      <c r="CC223" s="70"/>
      <c r="CD223" s="70"/>
      <c r="CE223" s="70"/>
      <c r="CF223" s="70"/>
      <c r="CG223" s="70"/>
      <c r="CH223" s="70"/>
      <c r="CI223" s="70"/>
      <c r="CJ223" s="70"/>
      <c r="CK223" s="70"/>
      <c r="CL223" s="70"/>
      <c r="CM223" s="70"/>
      <c r="CN223" s="70"/>
    </row>
    <row r="224" spans="1:92" s="14" customFormat="1" ht="25.5" x14ac:dyDescent="0.35">
      <c r="A224" s="19"/>
      <c r="B224" s="19"/>
      <c r="C224" s="89"/>
      <c r="D224" s="20">
        <v>4115</v>
      </c>
      <c r="E224" s="203" t="s">
        <v>152</v>
      </c>
      <c r="F224" s="203"/>
      <c r="G224" s="203"/>
      <c r="H224" s="203"/>
      <c r="I224" s="203"/>
      <c r="J224" s="110">
        <v>1300</v>
      </c>
      <c r="K224" s="19"/>
      <c r="L224" s="12"/>
      <c r="M224" s="19"/>
      <c r="N224" s="19"/>
      <c r="O224" s="19"/>
      <c r="P224" s="19"/>
      <c r="Q224" s="19"/>
      <c r="R224" s="19"/>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c r="BI224" s="70"/>
      <c r="BJ224" s="70"/>
      <c r="BK224" s="70"/>
      <c r="BL224" s="70"/>
      <c r="BM224" s="70"/>
      <c r="BN224" s="70"/>
      <c r="BO224" s="70"/>
      <c r="BP224" s="70"/>
      <c r="BQ224" s="70"/>
      <c r="BR224" s="70"/>
      <c r="BS224" s="70"/>
      <c r="BT224" s="70"/>
      <c r="BU224" s="70"/>
      <c r="BV224" s="70"/>
      <c r="BW224" s="70"/>
      <c r="BX224" s="70"/>
      <c r="BY224" s="70"/>
      <c r="BZ224" s="70"/>
      <c r="CA224" s="70"/>
      <c r="CB224" s="70"/>
      <c r="CC224" s="70"/>
      <c r="CD224" s="70"/>
      <c r="CE224" s="70"/>
      <c r="CF224" s="70"/>
      <c r="CG224" s="70"/>
      <c r="CH224" s="70"/>
      <c r="CI224" s="70"/>
      <c r="CJ224" s="70"/>
      <c r="CK224" s="70"/>
      <c r="CL224" s="70"/>
      <c r="CM224" s="70"/>
      <c r="CN224" s="70"/>
    </row>
    <row r="225" spans="1:92" ht="26.25" x14ac:dyDescent="0.4">
      <c r="A225" s="19"/>
      <c r="B225" s="19"/>
      <c r="C225" s="89">
        <v>412</v>
      </c>
      <c r="D225" s="204" t="s">
        <v>167</v>
      </c>
      <c r="E225" s="204"/>
      <c r="F225" s="204"/>
      <c r="G225" s="204"/>
      <c r="H225" s="204"/>
      <c r="I225" s="204"/>
      <c r="J225" s="90">
        <f>SUM(J226:J228)</f>
        <v>65000</v>
      </c>
      <c r="K225" s="19"/>
      <c r="L225" s="12"/>
      <c r="M225" s="19"/>
      <c r="N225" s="19"/>
      <c r="O225" s="19"/>
      <c r="P225" s="19"/>
      <c r="Q225" s="19"/>
      <c r="R225" s="19"/>
    </row>
    <row r="226" spans="1:92" s="14" customFormat="1" ht="25.5" x14ac:dyDescent="0.35">
      <c r="A226" s="19"/>
      <c r="B226" s="19"/>
      <c r="C226" s="89"/>
      <c r="D226" s="20">
        <v>4123</v>
      </c>
      <c r="E226" s="203" t="s">
        <v>154</v>
      </c>
      <c r="F226" s="203"/>
      <c r="G226" s="203"/>
      <c r="H226" s="203"/>
      <c r="I226" s="203"/>
      <c r="J226" s="79">
        <v>0</v>
      </c>
      <c r="K226" s="19"/>
      <c r="L226" s="12"/>
      <c r="M226" s="19"/>
      <c r="N226" s="19"/>
      <c r="O226" s="19"/>
      <c r="P226" s="19"/>
      <c r="Q226" s="19"/>
      <c r="R226" s="19"/>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c r="BI226" s="70"/>
      <c r="BJ226" s="70"/>
      <c r="BK226" s="70"/>
      <c r="BL226" s="70"/>
      <c r="BM226" s="70"/>
      <c r="BN226" s="70"/>
      <c r="BO226" s="70"/>
      <c r="BP226" s="70"/>
      <c r="BQ226" s="70"/>
      <c r="BR226" s="70"/>
      <c r="BS226" s="70"/>
      <c r="BT226" s="70"/>
      <c r="BU226" s="70"/>
      <c r="BV226" s="70"/>
      <c r="BW226" s="70"/>
      <c r="BX226" s="70"/>
      <c r="BY226" s="70"/>
      <c r="BZ226" s="70"/>
      <c r="CA226" s="70"/>
      <c r="CB226" s="70"/>
      <c r="CC226" s="70"/>
      <c r="CD226" s="70"/>
      <c r="CE226" s="70"/>
      <c r="CF226" s="70"/>
      <c r="CG226" s="70"/>
      <c r="CH226" s="70"/>
      <c r="CI226" s="70"/>
      <c r="CJ226" s="70"/>
      <c r="CK226" s="70"/>
      <c r="CL226" s="70"/>
      <c r="CM226" s="70"/>
      <c r="CN226" s="70"/>
    </row>
    <row r="227" spans="1:92" s="14" customFormat="1" ht="25.5" x14ac:dyDescent="0.35">
      <c r="A227" s="19"/>
      <c r="B227" s="19"/>
      <c r="C227" s="89"/>
      <c r="D227" s="20">
        <v>4126</v>
      </c>
      <c r="E227" s="203" t="s">
        <v>168</v>
      </c>
      <c r="F227" s="203"/>
      <c r="G227" s="203"/>
      <c r="H227" s="203"/>
      <c r="I227" s="203"/>
      <c r="J227" s="79">
        <v>63000</v>
      </c>
      <c r="K227" s="19"/>
      <c r="L227" s="19"/>
      <c r="M227" s="19"/>
      <c r="N227" s="19"/>
      <c r="O227" s="19"/>
      <c r="P227" s="19"/>
      <c r="Q227" s="19"/>
      <c r="R227" s="19"/>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c r="BI227" s="70"/>
      <c r="BJ227" s="70"/>
      <c r="BK227" s="70"/>
      <c r="BL227" s="70"/>
      <c r="BM227" s="70"/>
      <c r="BN227" s="70"/>
      <c r="BO227" s="70"/>
      <c r="BP227" s="70"/>
      <c r="BQ227" s="70"/>
      <c r="BR227" s="70"/>
      <c r="BS227" s="70"/>
      <c r="BT227" s="70"/>
      <c r="BU227" s="70"/>
      <c r="BV227" s="70"/>
      <c r="BW227" s="70"/>
      <c r="BX227" s="70"/>
      <c r="BY227" s="70"/>
      <c r="BZ227" s="70"/>
      <c r="CA227" s="70"/>
      <c r="CB227" s="70"/>
      <c r="CC227" s="70"/>
      <c r="CD227" s="70"/>
      <c r="CE227" s="70"/>
      <c r="CF227" s="70"/>
      <c r="CG227" s="70"/>
      <c r="CH227" s="70"/>
      <c r="CI227" s="70"/>
      <c r="CJ227" s="70"/>
      <c r="CK227" s="70"/>
      <c r="CL227" s="70"/>
      <c r="CM227" s="70"/>
      <c r="CN227" s="70"/>
    </row>
    <row r="228" spans="1:92" s="14" customFormat="1" ht="25.5" x14ac:dyDescent="0.35">
      <c r="A228" s="19"/>
      <c r="B228" s="19"/>
      <c r="C228" s="89"/>
      <c r="D228" s="20">
        <v>4127</v>
      </c>
      <c r="E228" s="203" t="s">
        <v>155</v>
      </c>
      <c r="F228" s="203"/>
      <c r="G228" s="203"/>
      <c r="H228" s="203"/>
      <c r="I228" s="203"/>
      <c r="J228" s="79">
        <v>2000</v>
      </c>
      <c r="K228" s="19"/>
      <c r="L228" s="19"/>
      <c r="M228" s="19"/>
      <c r="N228" s="19"/>
      <c r="O228" s="19"/>
      <c r="P228" s="19"/>
      <c r="Q228" s="19"/>
      <c r="R228" s="19"/>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c r="BI228" s="70"/>
      <c r="BJ228" s="70"/>
      <c r="BK228" s="70"/>
      <c r="BL228" s="70"/>
      <c r="BM228" s="70"/>
      <c r="BN228" s="70"/>
      <c r="BO228" s="70"/>
      <c r="BP228" s="70"/>
      <c r="BQ228" s="70"/>
      <c r="BR228" s="70"/>
      <c r="BS228" s="70"/>
      <c r="BT228" s="70"/>
      <c r="BU228" s="70"/>
      <c r="BV228" s="70"/>
      <c r="BW228" s="70"/>
      <c r="BX228" s="70"/>
      <c r="BY228" s="70"/>
      <c r="BZ228" s="70"/>
      <c r="CA228" s="70"/>
      <c r="CB228" s="70"/>
      <c r="CC228" s="70"/>
      <c r="CD228" s="70"/>
      <c r="CE228" s="70"/>
      <c r="CF228" s="70"/>
      <c r="CG228" s="70"/>
      <c r="CH228" s="70"/>
      <c r="CI228" s="70"/>
      <c r="CJ228" s="70"/>
      <c r="CK228" s="70"/>
      <c r="CL228" s="70"/>
      <c r="CM228" s="70"/>
      <c r="CN228" s="70"/>
    </row>
    <row r="229" spans="1:92" ht="26.25" x14ac:dyDescent="0.4">
      <c r="A229" s="19"/>
      <c r="B229" s="19"/>
      <c r="C229" s="89">
        <v>413</v>
      </c>
      <c r="D229" s="204" t="s">
        <v>169</v>
      </c>
      <c r="E229" s="204"/>
      <c r="F229" s="204"/>
      <c r="G229" s="204"/>
      <c r="H229" s="204"/>
      <c r="I229" s="204"/>
      <c r="J229" s="103">
        <f>SUM(J230)</f>
        <v>0</v>
      </c>
      <c r="K229" s="19"/>
      <c r="L229" s="19"/>
      <c r="M229" s="19"/>
      <c r="N229" s="19"/>
      <c r="O229" s="19"/>
      <c r="P229" s="19"/>
      <c r="Q229" s="19"/>
      <c r="R229" s="19"/>
    </row>
    <row r="230" spans="1:92" s="14" customFormat="1" ht="25.5" x14ac:dyDescent="0.35">
      <c r="A230" s="19"/>
      <c r="B230" s="19"/>
      <c r="C230" s="89"/>
      <c r="D230" s="20">
        <v>4135</v>
      </c>
      <c r="E230" s="203" t="s">
        <v>156</v>
      </c>
      <c r="F230" s="203"/>
      <c r="G230" s="203"/>
      <c r="H230" s="203"/>
      <c r="I230" s="203"/>
      <c r="J230" s="110">
        <v>0</v>
      </c>
      <c r="K230" s="19"/>
      <c r="L230" s="19"/>
      <c r="M230" s="19"/>
      <c r="N230" s="19"/>
      <c r="O230" s="19"/>
      <c r="P230" s="19"/>
      <c r="Q230" s="19"/>
      <c r="R230" s="19"/>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c r="BI230" s="70"/>
      <c r="BJ230" s="70"/>
      <c r="BK230" s="70"/>
      <c r="BL230" s="70"/>
      <c r="BM230" s="70"/>
      <c r="BN230" s="70"/>
      <c r="BO230" s="70"/>
      <c r="BP230" s="70"/>
      <c r="BQ230" s="70"/>
      <c r="BR230" s="70"/>
      <c r="BS230" s="70"/>
      <c r="BT230" s="70"/>
      <c r="BU230" s="70"/>
      <c r="BV230" s="70"/>
      <c r="BW230" s="70"/>
      <c r="BX230" s="70"/>
      <c r="BY230" s="70"/>
      <c r="BZ230" s="70"/>
      <c r="CA230" s="70"/>
      <c r="CB230" s="70"/>
      <c r="CC230" s="70"/>
      <c r="CD230" s="70"/>
      <c r="CE230" s="70"/>
      <c r="CF230" s="70"/>
      <c r="CG230" s="70"/>
      <c r="CH230" s="70"/>
      <c r="CI230" s="70"/>
      <c r="CJ230" s="70"/>
      <c r="CK230" s="70"/>
      <c r="CL230" s="70"/>
      <c r="CM230" s="70"/>
      <c r="CN230" s="70"/>
    </row>
    <row r="231" spans="1:92" ht="26.25" x14ac:dyDescent="0.4">
      <c r="A231" s="19"/>
      <c r="B231" s="19"/>
      <c r="C231" s="89">
        <v>414</v>
      </c>
      <c r="D231" s="204" t="s">
        <v>170</v>
      </c>
      <c r="E231" s="204"/>
      <c r="F231" s="204"/>
      <c r="G231" s="204"/>
      <c r="H231" s="204"/>
      <c r="I231" s="204"/>
      <c r="J231" s="90">
        <f>SUM(J232:K235)</f>
        <v>7000</v>
      </c>
      <c r="K231" s="19"/>
      <c r="L231" s="19"/>
      <c r="M231" s="19"/>
      <c r="N231" s="19"/>
      <c r="O231" s="19"/>
      <c r="P231" s="19"/>
      <c r="Q231" s="19"/>
      <c r="R231" s="19"/>
    </row>
    <row r="232" spans="1:92" s="14" customFormat="1" ht="25.5" x14ac:dyDescent="0.35">
      <c r="A232" s="19"/>
      <c r="B232" s="19"/>
      <c r="C232" s="89"/>
      <c r="D232" s="20">
        <v>4141</v>
      </c>
      <c r="E232" s="203" t="s">
        <v>171</v>
      </c>
      <c r="F232" s="203"/>
      <c r="G232" s="203"/>
      <c r="H232" s="203"/>
      <c r="I232" s="203"/>
      <c r="J232" s="83">
        <v>400</v>
      </c>
      <c r="K232" s="19"/>
      <c r="L232" s="19"/>
      <c r="M232" s="19"/>
      <c r="N232" s="19"/>
      <c r="O232" s="19"/>
      <c r="P232" s="19"/>
      <c r="Q232" s="19"/>
      <c r="R232" s="19"/>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c r="BI232" s="70"/>
      <c r="BJ232" s="70"/>
      <c r="BK232" s="70"/>
      <c r="BL232" s="70"/>
      <c r="BM232" s="70"/>
      <c r="BN232" s="70"/>
      <c r="BO232" s="70"/>
      <c r="BP232" s="70"/>
      <c r="BQ232" s="70"/>
      <c r="BR232" s="70"/>
      <c r="BS232" s="70"/>
      <c r="BT232" s="70"/>
      <c r="BU232" s="70"/>
      <c r="BV232" s="70"/>
      <c r="BW232" s="70"/>
      <c r="BX232" s="70"/>
      <c r="BY232" s="70"/>
      <c r="BZ232" s="70"/>
      <c r="CA232" s="70"/>
      <c r="CB232" s="70"/>
      <c r="CC232" s="70"/>
      <c r="CD232" s="70"/>
      <c r="CE232" s="70"/>
      <c r="CF232" s="70"/>
      <c r="CG232" s="70"/>
      <c r="CH232" s="70"/>
      <c r="CI232" s="70"/>
      <c r="CJ232" s="70"/>
      <c r="CK232" s="70"/>
      <c r="CL232" s="70"/>
      <c r="CM232" s="70"/>
      <c r="CN232" s="70"/>
    </row>
    <row r="233" spans="1:92" s="14" customFormat="1" ht="25.5" x14ac:dyDescent="0.35">
      <c r="A233" s="19"/>
      <c r="B233" s="19"/>
      <c r="C233" s="89"/>
      <c r="D233" s="20">
        <v>4142</v>
      </c>
      <c r="E233" s="203" t="s">
        <v>173</v>
      </c>
      <c r="F233" s="203"/>
      <c r="G233" s="203"/>
      <c r="H233" s="203"/>
      <c r="I233" s="203"/>
      <c r="J233" s="83">
        <v>1500</v>
      </c>
      <c r="K233" s="19"/>
      <c r="L233" s="22"/>
      <c r="M233" s="19"/>
      <c r="N233" s="19"/>
      <c r="O233" s="19"/>
      <c r="P233" s="19"/>
      <c r="Q233" s="19"/>
      <c r="R233" s="19"/>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c r="BI233" s="70"/>
      <c r="BJ233" s="70"/>
      <c r="BK233" s="70"/>
      <c r="BL233" s="70"/>
      <c r="BM233" s="70"/>
      <c r="BN233" s="70"/>
      <c r="BO233" s="70"/>
      <c r="BP233" s="70"/>
      <c r="BQ233" s="70"/>
      <c r="BR233" s="70"/>
      <c r="BS233" s="70"/>
      <c r="BT233" s="70"/>
      <c r="BU233" s="70"/>
      <c r="BV233" s="70"/>
      <c r="BW233" s="70"/>
      <c r="BX233" s="70"/>
      <c r="BY233" s="70"/>
      <c r="BZ233" s="70"/>
      <c r="CA233" s="70"/>
      <c r="CB233" s="70"/>
      <c r="CC233" s="70"/>
      <c r="CD233" s="70"/>
      <c r="CE233" s="70"/>
      <c r="CF233" s="70"/>
      <c r="CG233" s="70"/>
      <c r="CH233" s="70"/>
      <c r="CI233" s="70"/>
      <c r="CJ233" s="70"/>
      <c r="CK233" s="70"/>
      <c r="CL233" s="70"/>
      <c r="CM233" s="70"/>
      <c r="CN233" s="70"/>
    </row>
    <row r="234" spans="1:92" s="14" customFormat="1" ht="25.5" x14ac:dyDescent="0.35">
      <c r="A234" s="19"/>
      <c r="B234" s="19"/>
      <c r="C234" s="89"/>
      <c r="D234" s="20">
        <v>4148</v>
      </c>
      <c r="E234" s="203" t="s">
        <v>174</v>
      </c>
      <c r="F234" s="203"/>
      <c r="G234" s="203"/>
      <c r="H234" s="203"/>
      <c r="I234" s="203"/>
      <c r="J234" s="83">
        <v>100</v>
      </c>
      <c r="K234" s="19"/>
      <c r="L234" s="22"/>
      <c r="M234" s="19"/>
      <c r="N234" s="19"/>
      <c r="O234" s="19"/>
      <c r="P234" s="19"/>
      <c r="Q234" s="19"/>
      <c r="R234" s="19"/>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c r="BI234" s="70"/>
      <c r="BJ234" s="70"/>
      <c r="BK234" s="70"/>
      <c r="BL234" s="70"/>
      <c r="BM234" s="70"/>
      <c r="BN234" s="70"/>
      <c r="BO234" s="70"/>
      <c r="BP234" s="70"/>
      <c r="BQ234" s="70"/>
      <c r="BR234" s="70"/>
      <c r="BS234" s="70"/>
      <c r="BT234" s="70"/>
      <c r="BU234" s="70"/>
      <c r="BV234" s="70"/>
      <c r="BW234" s="70"/>
      <c r="BX234" s="70"/>
      <c r="BY234" s="70"/>
      <c r="BZ234" s="70"/>
      <c r="CA234" s="70"/>
      <c r="CB234" s="70"/>
      <c r="CC234" s="70"/>
      <c r="CD234" s="70"/>
      <c r="CE234" s="70"/>
      <c r="CF234" s="70"/>
      <c r="CG234" s="70"/>
      <c r="CH234" s="70"/>
      <c r="CI234" s="70"/>
      <c r="CJ234" s="70"/>
      <c r="CK234" s="70"/>
      <c r="CL234" s="70"/>
      <c r="CM234" s="70"/>
      <c r="CN234" s="70"/>
    </row>
    <row r="235" spans="1:92" s="14" customFormat="1" ht="25.5" x14ac:dyDescent="0.35">
      <c r="A235" s="19"/>
      <c r="B235" s="19"/>
      <c r="C235" s="89"/>
      <c r="D235" s="20">
        <v>4149</v>
      </c>
      <c r="E235" s="203" t="s">
        <v>101</v>
      </c>
      <c r="F235" s="203"/>
      <c r="G235" s="203"/>
      <c r="H235" s="203"/>
      <c r="I235" s="203"/>
      <c r="J235" s="83">
        <v>5000</v>
      </c>
      <c r="K235" s="19"/>
      <c r="L235" s="19"/>
      <c r="M235" s="19"/>
      <c r="N235" s="19"/>
      <c r="O235" s="19"/>
      <c r="P235" s="19"/>
      <c r="Q235" s="19"/>
      <c r="R235" s="19"/>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c r="BI235" s="70"/>
      <c r="BJ235" s="70"/>
      <c r="BK235" s="70"/>
      <c r="BL235" s="70"/>
      <c r="BM235" s="70"/>
      <c r="BN235" s="70"/>
      <c r="BO235" s="70"/>
      <c r="BP235" s="70"/>
      <c r="BQ235" s="70"/>
      <c r="BR235" s="70"/>
      <c r="BS235" s="70"/>
      <c r="BT235" s="70"/>
      <c r="BU235" s="70"/>
      <c r="BV235" s="70"/>
      <c r="BW235" s="70"/>
      <c r="BX235" s="70"/>
      <c r="BY235" s="70"/>
      <c r="BZ235" s="70"/>
      <c r="CA235" s="70"/>
      <c r="CB235" s="70"/>
      <c r="CC235" s="70"/>
      <c r="CD235" s="70"/>
      <c r="CE235" s="70"/>
      <c r="CF235" s="70"/>
      <c r="CG235" s="70"/>
      <c r="CH235" s="70"/>
      <c r="CI235" s="70"/>
      <c r="CJ235" s="70"/>
      <c r="CK235" s="70"/>
      <c r="CL235" s="70"/>
      <c r="CM235" s="70"/>
      <c r="CN235" s="70"/>
    </row>
    <row r="236" spans="1:92" ht="26.25" x14ac:dyDescent="0.4">
      <c r="A236" s="19"/>
      <c r="B236" s="19"/>
      <c r="C236" s="89">
        <v>431</v>
      </c>
      <c r="D236" s="210" t="s">
        <v>175</v>
      </c>
      <c r="E236" s="210"/>
      <c r="F236" s="210"/>
      <c r="G236" s="210"/>
      <c r="H236" s="210"/>
      <c r="I236" s="210"/>
      <c r="J236" s="111">
        <f>SUM(J237)</f>
        <v>3000</v>
      </c>
      <c r="K236" s="19"/>
      <c r="L236" s="19"/>
      <c r="M236" s="19"/>
      <c r="N236" s="19"/>
      <c r="O236" s="19"/>
      <c r="P236" s="19"/>
      <c r="Q236" s="19"/>
      <c r="R236" s="19"/>
    </row>
    <row r="237" spans="1:92" s="14" customFormat="1" ht="32.25" customHeight="1" thickBot="1" x14ac:dyDescent="0.4">
      <c r="A237" s="19"/>
      <c r="B237" s="19"/>
      <c r="C237" s="100"/>
      <c r="D237" s="21">
        <v>43181</v>
      </c>
      <c r="E237" s="228" t="s">
        <v>176</v>
      </c>
      <c r="F237" s="228"/>
      <c r="G237" s="228"/>
      <c r="H237" s="228"/>
      <c r="I237" s="228"/>
      <c r="J237" s="84">
        <v>3000</v>
      </c>
      <c r="K237" s="19"/>
      <c r="L237" s="19"/>
      <c r="M237" s="19"/>
      <c r="N237" s="19"/>
      <c r="O237" s="19"/>
      <c r="P237" s="19"/>
      <c r="Q237" s="19"/>
      <c r="R237" s="19"/>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c r="BI237" s="70"/>
      <c r="BJ237" s="70"/>
      <c r="BK237" s="70"/>
      <c r="BL237" s="70"/>
      <c r="BM237" s="70"/>
      <c r="BN237" s="70"/>
      <c r="BO237" s="70"/>
      <c r="BP237" s="70"/>
      <c r="BQ237" s="70"/>
      <c r="BR237" s="70"/>
      <c r="BS237" s="70"/>
      <c r="BT237" s="70"/>
      <c r="BU237" s="70"/>
      <c r="BV237" s="70"/>
      <c r="BW237" s="70"/>
      <c r="BX237" s="70"/>
      <c r="BY237" s="70"/>
      <c r="BZ237" s="70"/>
      <c r="CA237" s="70"/>
      <c r="CB237" s="70"/>
      <c r="CC237" s="70"/>
      <c r="CD237" s="70"/>
      <c r="CE237" s="70"/>
      <c r="CF237" s="70"/>
      <c r="CG237" s="70"/>
      <c r="CH237" s="70"/>
      <c r="CI237" s="70"/>
      <c r="CJ237" s="70"/>
      <c r="CK237" s="70"/>
      <c r="CL237" s="70"/>
      <c r="CM237" s="70"/>
      <c r="CN237" s="70"/>
    </row>
    <row r="238" spans="1:92" ht="33.75" customHeight="1" thickTop="1" thickBot="1" x14ac:dyDescent="0.45">
      <c r="A238" s="19"/>
      <c r="B238" s="19"/>
      <c r="C238" s="101">
        <v>4</v>
      </c>
      <c r="D238" s="265" t="s">
        <v>146</v>
      </c>
      <c r="E238" s="265"/>
      <c r="F238" s="265"/>
      <c r="G238" s="265"/>
      <c r="H238" s="265"/>
      <c r="I238" s="265"/>
      <c r="J238" s="112">
        <f>SUM(J219,J225,J229,J231,J236)</f>
        <v>164300</v>
      </c>
      <c r="K238" s="40"/>
      <c r="L238" s="19"/>
      <c r="M238" s="19"/>
      <c r="N238" s="19"/>
      <c r="O238" s="19"/>
      <c r="P238" s="19"/>
      <c r="Q238" s="19"/>
      <c r="R238" s="19"/>
    </row>
    <row r="239" spans="1:92" ht="21.75" thickTop="1" thickBot="1" x14ac:dyDescent="0.35">
      <c r="A239" s="19"/>
      <c r="B239" s="19"/>
      <c r="C239" s="29"/>
      <c r="D239" s="30"/>
      <c r="E239" s="30"/>
      <c r="F239" s="30"/>
      <c r="G239" s="30"/>
      <c r="H239" s="30"/>
      <c r="I239" s="30"/>
      <c r="J239" s="31"/>
      <c r="K239" s="31"/>
      <c r="L239" s="19"/>
      <c r="M239" s="19"/>
      <c r="N239" s="19"/>
      <c r="O239" s="19"/>
      <c r="P239" s="19"/>
      <c r="Q239" s="19"/>
      <c r="R239" s="19"/>
    </row>
    <row r="240" spans="1:92" ht="52.5" thickTop="1" thickBot="1" x14ac:dyDescent="0.4">
      <c r="A240" s="19"/>
      <c r="B240" s="19"/>
      <c r="C240" s="137" t="s">
        <v>40</v>
      </c>
      <c r="D240" s="138" t="s">
        <v>40</v>
      </c>
      <c r="E240" s="222" t="s">
        <v>147</v>
      </c>
      <c r="F240" s="222"/>
      <c r="G240" s="222"/>
      <c r="H240" s="222"/>
      <c r="I240" s="222"/>
      <c r="J240" s="139" t="s">
        <v>42</v>
      </c>
      <c r="K240" s="12"/>
      <c r="L240" s="19"/>
      <c r="M240" s="19"/>
      <c r="N240" s="19"/>
      <c r="O240" s="19"/>
      <c r="P240" s="19"/>
      <c r="Q240" s="19"/>
      <c r="R240" s="19"/>
    </row>
    <row r="241" spans="1:92" ht="27.75" thickTop="1" thickBot="1" x14ac:dyDescent="0.3">
      <c r="A241" s="19"/>
      <c r="B241" s="19"/>
      <c r="C241" s="115"/>
      <c r="D241" s="313" t="s">
        <v>177</v>
      </c>
      <c r="E241" s="313"/>
      <c r="F241" s="313"/>
      <c r="G241" s="313"/>
      <c r="H241" s="313"/>
      <c r="I241" s="313"/>
      <c r="J241" s="116"/>
      <c r="K241" s="12"/>
      <c r="L241" s="19"/>
      <c r="M241" s="19"/>
      <c r="N241" s="19"/>
      <c r="O241" s="19"/>
      <c r="P241" s="19"/>
      <c r="Q241" s="19"/>
      <c r="R241" s="19"/>
    </row>
    <row r="242" spans="1:92" ht="27" thickTop="1" x14ac:dyDescent="0.4">
      <c r="A242" s="19"/>
      <c r="B242" s="19"/>
      <c r="C242" s="113">
        <v>411</v>
      </c>
      <c r="D242" s="229" t="s">
        <v>178</v>
      </c>
      <c r="E242" s="229"/>
      <c r="F242" s="229"/>
      <c r="G242" s="229"/>
      <c r="H242" s="229"/>
      <c r="I242" s="229"/>
      <c r="J242" s="114">
        <f>SUM(J243:J247)</f>
        <v>44850</v>
      </c>
      <c r="K242" s="12"/>
      <c r="L242" s="19"/>
      <c r="M242" s="19"/>
      <c r="N242" s="19"/>
      <c r="O242" s="19"/>
      <c r="P242" s="19"/>
      <c r="Q242" s="19"/>
      <c r="R242" s="19"/>
    </row>
    <row r="243" spans="1:92" s="14" customFormat="1" ht="25.5" x14ac:dyDescent="0.35">
      <c r="A243" s="19"/>
      <c r="B243" s="19"/>
      <c r="C243" s="89"/>
      <c r="D243" s="20">
        <v>4111</v>
      </c>
      <c r="E243" s="203" t="s">
        <v>149</v>
      </c>
      <c r="F243" s="203"/>
      <c r="G243" s="203"/>
      <c r="H243" s="203"/>
      <c r="I243" s="203"/>
      <c r="J243" s="110">
        <v>26300</v>
      </c>
      <c r="K243" s="12"/>
      <c r="L243" s="19"/>
      <c r="M243" s="19"/>
      <c r="N243" s="19"/>
      <c r="O243" s="19"/>
      <c r="P243" s="19"/>
      <c r="Q243" s="19"/>
      <c r="R243" s="19"/>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c r="BI243" s="70"/>
      <c r="BJ243" s="70"/>
      <c r="BK243" s="70"/>
      <c r="BL243" s="70"/>
      <c r="BM243" s="70"/>
      <c r="BN243" s="70"/>
      <c r="BO243" s="70"/>
      <c r="BP243" s="70"/>
      <c r="BQ243" s="70"/>
      <c r="BR243" s="70"/>
      <c r="BS243" s="70"/>
      <c r="BT243" s="70"/>
      <c r="BU243" s="70"/>
      <c r="BV243" s="70"/>
      <c r="BW243" s="70"/>
      <c r="BX243" s="70"/>
      <c r="BY243" s="70"/>
      <c r="BZ243" s="70"/>
      <c r="CA243" s="70"/>
      <c r="CB243" s="70"/>
      <c r="CC243" s="70"/>
      <c r="CD243" s="70"/>
      <c r="CE243" s="70"/>
      <c r="CF243" s="70"/>
      <c r="CG243" s="70"/>
      <c r="CH243" s="70"/>
      <c r="CI243" s="70"/>
      <c r="CJ243" s="70"/>
      <c r="CK243" s="70"/>
      <c r="CL243" s="70"/>
      <c r="CM243" s="70"/>
      <c r="CN243" s="70"/>
    </row>
    <row r="244" spans="1:92" s="14" customFormat="1" ht="25.5" x14ac:dyDescent="0.35">
      <c r="A244" s="19"/>
      <c r="B244" s="19"/>
      <c r="C244" s="89"/>
      <c r="D244" s="20">
        <v>4112</v>
      </c>
      <c r="E244" s="203" t="s">
        <v>81</v>
      </c>
      <c r="F244" s="203"/>
      <c r="G244" s="203"/>
      <c r="H244" s="203"/>
      <c r="I244" s="203"/>
      <c r="J244" s="110">
        <v>3750</v>
      </c>
      <c r="K244" s="12"/>
      <c r="L244" s="19"/>
      <c r="M244" s="19"/>
      <c r="N244" s="19"/>
      <c r="O244" s="19"/>
      <c r="P244" s="19"/>
      <c r="Q244" s="19"/>
      <c r="R244" s="19"/>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c r="BI244" s="70"/>
      <c r="BJ244" s="70"/>
      <c r="BK244" s="70"/>
      <c r="BL244" s="70"/>
      <c r="BM244" s="70"/>
      <c r="BN244" s="70"/>
      <c r="BO244" s="70"/>
      <c r="BP244" s="70"/>
      <c r="BQ244" s="70"/>
      <c r="BR244" s="70"/>
      <c r="BS244" s="70"/>
      <c r="BT244" s="70"/>
      <c r="BU244" s="70"/>
      <c r="BV244" s="70"/>
      <c r="BW244" s="70"/>
      <c r="BX244" s="70"/>
      <c r="BY244" s="70"/>
      <c r="BZ244" s="70"/>
      <c r="CA244" s="70"/>
      <c r="CB244" s="70"/>
      <c r="CC244" s="70"/>
      <c r="CD244" s="70"/>
      <c r="CE244" s="70"/>
      <c r="CF244" s="70"/>
      <c r="CG244" s="70"/>
      <c r="CH244" s="70"/>
      <c r="CI244" s="70"/>
      <c r="CJ244" s="70"/>
      <c r="CK244" s="70"/>
      <c r="CL244" s="70"/>
      <c r="CM244" s="70"/>
      <c r="CN244" s="70"/>
    </row>
    <row r="245" spans="1:92" s="14" customFormat="1" ht="25.5" x14ac:dyDescent="0.35">
      <c r="A245" s="19"/>
      <c r="B245" s="19"/>
      <c r="C245" s="89"/>
      <c r="D245" s="20">
        <v>4113</v>
      </c>
      <c r="E245" s="203" t="s">
        <v>150</v>
      </c>
      <c r="F245" s="203"/>
      <c r="G245" s="203"/>
      <c r="H245" s="203"/>
      <c r="I245" s="203"/>
      <c r="J245" s="110">
        <v>9900</v>
      </c>
      <c r="K245" s="12"/>
      <c r="L245" s="19"/>
      <c r="M245" s="19"/>
      <c r="N245" s="19"/>
      <c r="O245" s="19"/>
      <c r="P245" s="19"/>
      <c r="Q245" s="19"/>
      <c r="R245" s="19"/>
      <c r="S245" s="70"/>
      <c r="T245" s="70"/>
      <c r="U245" s="70"/>
      <c r="V245" s="70"/>
      <c r="W245" s="70"/>
      <c r="X245" s="70"/>
      <c r="Y245" s="70"/>
      <c r="Z245" s="70"/>
      <c r="AA245" s="70"/>
      <c r="AB245" s="70"/>
      <c r="AC245" s="70"/>
      <c r="AD245" s="70"/>
      <c r="AE245" s="70"/>
      <c r="AF245" s="70"/>
      <c r="AG245" s="70"/>
      <c r="AH245" s="70"/>
      <c r="AI245" s="70"/>
      <c r="AJ245" s="70"/>
      <c r="AK245" s="70"/>
      <c r="AL245" s="70"/>
      <c r="AM245" s="70"/>
      <c r="AN245" s="70"/>
      <c r="AO245" s="70"/>
      <c r="AP245" s="70"/>
      <c r="AQ245" s="70"/>
      <c r="AR245" s="70"/>
      <c r="AS245" s="70"/>
      <c r="AT245" s="70"/>
      <c r="AU245" s="70"/>
      <c r="AV245" s="70"/>
      <c r="AW245" s="70"/>
      <c r="AX245" s="70"/>
      <c r="AY245" s="70"/>
      <c r="AZ245" s="70"/>
      <c r="BA245" s="70"/>
      <c r="BB245" s="70"/>
      <c r="BC245" s="70"/>
      <c r="BD245" s="70"/>
      <c r="BE245" s="70"/>
      <c r="BF245" s="70"/>
      <c r="BG245" s="70"/>
      <c r="BH245" s="70"/>
      <c r="BI245" s="70"/>
      <c r="BJ245" s="70"/>
      <c r="BK245" s="70"/>
      <c r="BL245" s="70"/>
      <c r="BM245" s="70"/>
      <c r="BN245" s="70"/>
      <c r="BO245" s="70"/>
      <c r="BP245" s="70"/>
      <c r="BQ245" s="70"/>
      <c r="BR245" s="70"/>
      <c r="BS245" s="70"/>
      <c r="BT245" s="70"/>
      <c r="BU245" s="70"/>
      <c r="BV245" s="70"/>
      <c r="BW245" s="70"/>
      <c r="BX245" s="70"/>
      <c r="BY245" s="70"/>
      <c r="BZ245" s="70"/>
      <c r="CA245" s="70"/>
      <c r="CB245" s="70"/>
      <c r="CC245" s="70"/>
      <c r="CD245" s="70"/>
      <c r="CE245" s="70"/>
      <c r="CF245" s="70"/>
      <c r="CG245" s="70"/>
      <c r="CH245" s="70"/>
      <c r="CI245" s="70"/>
      <c r="CJ245" s="70"/>
      <c r="CK245" s="70"/>
      <c r="CL245" s="70"/>
      <c r="CM245" s="70"/>
      <c r="CN245" s="70"/>
    </row>
    <row r="246" spans="1:92" s="14" customFormat="1" ht="25.5" x14ac:dyDescent="0.35">
      <c r="A246" s="19"/>
      <c r="B246" s="19"/>
      <c r="C246" s="89"/>
      <c r="D246" s="20">
        <v>4114</v>
      </c>
      <c r="E246" s="203" t="s">
        <v>151</v>
      </c>
      <c r="F246" s="203"/>
      <c r="G246" s="203"/>
      <c r="H246" s="203"/>
      <c r="I246" s="203"/>
      <c r="J246" s="110">
        <v>4300</v>
      </c>
      <c r="K246" s="12"/>
      <c r="L246" s="19"/>
      <c r="M246" s="19"/>
      <c r="N246" s="19"/>
      <c r="O246" s="19"/>
      <c r="P246" s="19"/>
      <c r="Q246" s="19"/>
      <c r="R246" s="19"/>
      <c r="S246" s="70"/>
      <c r="T246" s="70"/>
      <c r="U246" s="70"/>
      <c r="V246" s="70"/>
      <c r="W246" s="70"/>
      <c r="X246" s="70"/>
      <c r="Y246" s="70"/>
      <c r="Z246" s="70"/>
      <c r="AA246" s="70"/>
      <c r="AB246" s="70"/>
      <c r="AC246" s="70"/>
      <c r="AD246" s="70"/>
      <c r="AE246" s="70"/>
      <c r="AF246" s="70"/>
      <c r="AG246" s="70"/>
      <c r="AH246" s="70"/>
      <c r="AI246" s="70"/>
      <c r="AJ246" s="70"/>
      <c r="AK246" s="70"/>
      <c r="AL246" s="70"/>
      <c r="AM246" s="70"/>
      <c r="AN246" s="70"/>
      <c r="AO246" s="70"/>
      <c r="AP246" s="70"/>
      <c r="AQ246" s="70"/>
      <c r="AR246" s="70"/>
      <c r="AS246" s="70"/>
      <c r="AT246" s="70"/>
      <c r="AU246" s="70"/>
      <c r="AV246" s="70"/>
      <c r="AW246" s="70"/>
      <c r="AX246" s="70"/>
      <c r="AY246" s="70"/>
      <c r="AZ246" s="70"/>
      <c r="BA246" s="70"/>
      <c r="BB246" s="70"/>
      <c r="BC246" s="70"/>
      <c r="BD246" s="70"/>
      <c r="BE246" s="70"/>
      <c r="BF246" s="70"/>
      <c r="BG246" s="70"/>
      <c r="BH246" s="70"/>
      <c r="BI246" s="70"/>
      <c r="BJ246" s="70"/>
      <c r="BK246" s="70"/>
      <c r="BL246" s="70"/>
      <c r="BM246" s="70"/>
      <c r="BN246" s="70"/>
      <c r="BO246" s="70"/>
      <c r="BP246" s="70"/>
      <c r="BQ246" s="70"/>
      <c r="BR246" s="70"/>
      <c r="BS246" s="70"/>
      <c r="BT246" s="70"/>
      <c r="BU246" s="70"/>
      <c r="BV246" s="70"/>
      <c r="BW246" s="70"/>
      <c r="BX246" s="70"/>
      <c r="BY246" s="70"/>
      <c r="BZ246" s="70"/>
      <c r="CA246" s="70"/>
      <c r="CB246" s="70"/>
      <c r="CC246" s="70"/>
      <c r="CD246" s="70"/>
      <c r="CE246" s="70"/>
      <c r="CF246" s="70"/>
      <c r="CG246" s="70"/>
      <c r="CH246" s="70"/>
      <c r="CI246" s="70"/>
      <c r="CJ246" s="70"/>
      <c r="CK246" s="70"/>
      <c r="CL246" s="70"/>
      <c r="CM246" s="70"/>
      <c r="CN246" s="70"/>
    </row>
    <row r="247" spans="1:92" s="14" customFormat="1" ht="25.5" x14ac:dyDescent="0.35">
      <c r="A247" s="19"/>
      <c r="B247" s="19"/>
      <c r="C247" s="89"/>
      <c r="D247" s="20">
        <v>4115</v>
      </c>
      <c r="E247" s="203" t="s">
        <v>152</v>
      </c>
      <c r="F247" s="203"/>
      <c r="G247" s="203"/>
      <c r="H247" s="203"/>
      <c r="I247" s="203"/>
      <c r="J247" s="110">
        <v>600</v>
      </c>
      <c r="K247" s="12"/>
      <c r="L247" s="19"/>
      <c r="M247" s="19"/>
      <c r="N247" s="19"/>
      <c r="O247" s="19"/>
      <c r="P247" s="19"/>
      <c r="Q247" s="19"/>
      <c r="R247" s="19"/>
      <c r="S247" s="70"/>
      <c r="T247" s="70"/>
      <c r="U247" s="70"/>
      <c r="V247" s="70"/>
      <c r="W247" s="70"/>
      <c r="X247" s="70"/>
      <c r="Y247" s="70"/>
      <c r="Z247" s="70"/>
      <c r="AA247" s="70"/>
      <c r="AB247" s="70"/>
      <c r="AC247" s="70"/>
      <c r="AD247" s="70"/>
      <c r="AE247" s="70"/>
      <c r="AF247" s="70"/>
      <c r="AG247" s="70"/>
      <c r="AH247" s="70"/>
      <c r="AI247" s="70"/>
      <c r="AJ247" s="70"/>
      <c r="AK247" s="70"/>
      <c r="AL247" s="70"/>
      <c r="AM247" s="70"/>
      <c r="AN247" s="70"/>
      <c r="AO247" s="70"/>
      <c r="AP247" s="70"/>
      <c r="AQ247" s="70"/>
      <c r="AR247" s="70"/>
      <c r="AS247" s="70"/>
      <c r="AT247" s="70"/>
      <c r="AU247" s="70"/>
      <c r="AV247" s="70"/>
      <c r="AW247" s="70"/>
      <c r="AX247" s="70"/>
      <c r="AY247" s="70"/>
      <c r="AZ247" s="70"/>
      <c r="BA247" s="70"/>
      <c r="BB247" s="70"/>
      <c r="BC247" s="70"/>
      <c r="BD247" s="70"/>
      <c r="BE247" s="70"/>
      <c r="BF247" s="70"/>
      <c r="BG247" s="70"/>
      <c r="BH247" s="70"/>
      <c r="BI247" s="70"/>
      <c r="BJ247" s="70"/>
      <c r="BK247" s="70"/>
      <c r="BL247" s="70"/>
      <c r="BM247" s="70"/>
      <c r="BN247" s="70"/>
      <c r="BO247" s="70"/>
      <c r="BP247" s="70"/>
      <c r="BQ247" s="70"/>
      <c r="BR247" s="70"/>
      <c r="BS247" s="70"/>
      <c r="BT247" s="70"/>
      <c r="BU247" s="70"/>
      <c r="BV247" s="70"/>
      <c r="BW247" s="70"/>
      <c r="BX247" s="70"/>
      <c r="BY247" s="70"/>
      <c r="BZ247" s="70"/>
      <c r="CA247" s="70"/>
      <c r="CB247" s="70"/>
      <c r="CC247" s="70"/>
      <c r="CD247" s="70"/>
      <c r="CE247" s="70"/>
      <c r="CF247" s="70"/>
      <c r="CG247" s="70"/>
      <c r="CH247" s="70"/>
      <c r="CI247" s="70"/>
      <c r="CJ247" s="70"/>
      <c r="CK247" s="70"/>
      <c r="CL247" s="70"/>
      <c r="CM247" s="70"/>
      <c r="CN247" s="70"/>
    </row>
    <row r="248" spans="1:92" ht="26.25" x14ac:dyDescent="0.4">
      <c r="A248" s="19"/>
      <c r="B248" s="19"/>
      <c r="C248" s="89">
        <v>412</v>
      </c>
      <c r="D248" s="204" t="s">
        <v>179</v>
      </c>
      <c r="E248" s="204"/>
      <c r="F248" s="204"/>
      <c r="G248" s="204"/>
      <c r="H248" s="204"/>
      <c r="I248" s="204"/>
      <c r="J248" s="90">
        <f>SUM(J249:J250)</f>
        <v>700</v>
      </c>
      <c r="K248" s="12"/>
      <c r="L248" s="19"/>
      <c r="M248" s="19"/>
      <c r="N248" s="19"/>
      <c r="O248" s="19"/>
      <c r="P248" s="19"/>
      <c r="Q248" s="19"/>
      <c r="R248" s="19"/>
    </row>
    <row r="249" spans="1:92" s="14" customFormat="1" ht="25.5" x14ac:dyDescent="0.35">
      <c r="A249" s="19"/>
      <c r="B249" s="19"/>
      <c r="C249" s="89"/>
      <c r="D249" s="20">
        <v>4123</v>
      </c>
      <c r="E249" s="203" t="s">
        <v>154</v>
      </c>
      <c r="F249" s="203"/>
      <c r="G249" s="203"/>
      <c r="H249" s="203"/>
      <c r="I249" s="203"/>
      <c r="J249" s="83">
        <v>0</v>
      </c>
      <c r="K249" s="12"/>
      <c r="L249" s="19"/>
      <c r="M249" s="19"/>
      <c r="N249" s="19"/>
      <c r="O249" s="19"/>
      <c r="P249" s="19"/>
      <c r="Q249" s="19"/>
      <c r="R249" s="19"/>
      <c r="S249" s="70"/>
      <c r="T249" s="70"/>
      <c r="U249" s="70"/>
      <c r="V249" s="70"/>
      <c r="W249" s="70"/>
      <c r="X249" s="70"/>
      <c r="Y249" s="70"/>
      <c r="Z249" s="70"/>
      <c r="AA249" s="70"/>
      <c r="AB249" s="70"/>
      <c r="AC249" s="70"/>
      <c r="AD249" s="70"/>
      <c r="AE249" s="70"/>
      <c r="AF249" s="70"/>
      <c r="AG249" s="70"/>
      <c r="AH249" s="70"/>
      <c r="AI249" s="70"/>
      <c r="AJ249" s="70"/>
      <c r="AK249" s="70"/>
      <c r="AL249" s="70"/>
      <c r="AM249" s="70"/>
      <c r="AN249" s="70"/>
      <c r="AO249" s="70"/>
      <c r="AP249" s="70"/>
      <c r="AQ249" s="70"/>
      <c r="AR249" s="70"/>
      <c r="AS249" s="70"/>
      <c r="AT249" s="70"/>
      <c r="AU249" s="70"/>
      <c r="AV249" s="70"/>
      <c r="AW249" s="70"/>
      <c r="AX249" s="70"/>
      <c r="AY249" s="70"/>
      <c r="AZ249" s="70"/>
      <c r="BA249" s="70"/>
      <c r="BB249" s="70"/>
      <c r="BC249" s="70"/>
      <c r="BD249" s="70"/>
      <c r="BE249" s="70"/>
      <c r="BF249" s="70"/>
      <c r="BG249" s="70"/>
      <c r="BH249" s="70"/>
      <c r="BI249" s="70"/>
      <c r="BJ249" s="70"/>
      <c r="BK249" s="70"/>
      <c r="BL249" s="70"/>
      <c r="BM249" s="70"/>
      <c r="BN249" s="70"/>
      <c r="BO249" s="70"/>
      <c r="BP249" s="70"/>
      <c r="BQ249" s="70"/>
      <c r="BR249" s="70"/>
      <c r="BS249" s="70"/>
      <c r="BT249" s="70"/>
      <c r="BU249" s="70"/>
      <c r="BV249" s="70"/>
      <c r="BW249" s="70"/>
      <c r="BX249" s="70"/>
      <c r="BY249" s="70"/>
      <c r="BZ249" s="70"/>
      <c r="CA249" s="70"/>
      <c r="CB249" s="70"/>
      <c r="CC249" s="70"/>
      <c r="CD249" s="70"/>
      <c r="CE249" s="70"/>
      <c r="CF249" s="70"/>
      <c r="CG249" s="70"/>
      <c r="CH249" s="70"/>
      <c r="CI249" s="70"/>
      <c r="CJ249" s="70"/>
      <c r="CK249" s="70"/>
      <c r="CL249" s="70"/>
      <c r="CM249" s="70"/>
      <c r="CN249" s="70"/>
    </row>
    <row r="250" spans="1:92" s="14" customFormat="1" ht="25.5" x14ac:dyDescent="0.35">
      <c r="A250" s="19"/>
      <c r="B250" s="19"/>
      <c r="C250" s="89"/>
      <c r="D250" s="20">
        <v>4127</v>
      </c>
      <c r="E250" s="203" t="s">
        <v>180</v>
      </c>
      <c r="F250" s="203"/>
      <c r="G250" s="203"/>
      <c r="H250" s="203"/>
      <c r="I250" s="203"/>
      <c r="J250" s="83">
        <v>700</v>
      </c>
      <c r="K250" s="12"/>
      <c r="L250" s="19"/>
      <c r="M250" s="19"/>
      <c r="N250" s="19"/>
      <c r="O250" s="19"/>
      <c r="P250" s="19"/>
      <c r="Q250" s="19"/>
      <c r="R250" s="19"/>
      <c r="S250" s="70"/>
      <c r="T250" s="70"/>
      <c r="U250" s="70"/>
      <c r="V250" s="70"/>
      <c r="W250" s="70"/>
      <c r="X250" s="70"/>
      <c r="Y250" s="70"/>
      <c r="Z250" s="70"/>
      <c r="AA250" s="70"/>
      <c r="AB250" s="70"/>
      <c r="AC250" s="70"/>
      <c r="AD250" s="70"/>
      <c r="AE250" s="70"/>
      <c r="AF250" s="70"/>
      <c r="AG250" s="70"/>
      <c r="AH250" s="70"/>
      <c r="AI250" s="70"/>
      <c r="AJ250" s="70"/>
      <c r="AK250" s="70"/>
      <c r="AL250" s="70"/>
      <c r="AM250" s="70"/>
      <c r="AN250" s="70"/>
      <c r="AO250" s="70"/>
      <c r="AP250" s="70"/>
      <c r="AQ250" s="70"/>
      <c r="AR250" s="70"/>
      <c r="AS250" s="70"/>
      <c r="AT250" s="70"/>
      <c r="AU250" s="70"/>
      <c r="AV250" s="70"/>
      <c r="AW250" s="70"/>
      <c r="AX250" s="70"/>
      <c r="AY250" s="70"/>
      <c r="AZ250" s="70"/>
      <c r="BA250" s="70"/>
      <c r="BB250" s="70"/>
      <c r="BC250" s="70"/>
      <c r="BD250" s="70"/>
      <c r="BE250" s="70"/>
      <c r="BF250" s="70"/>
      <c r="BG250" s="70"/>
      <c r="BH250" s="70"/>
      <c r="BI250" s="70"/>
      <c r="BJ250" s="70"/>
      <c r="BK250" s="70"/>
      <c r="BL250" s="70"/>
      <c r="BM250" s="70"/>
      <c r="BN250" s="70"/>
      <c r="BO250" s="70"/>
      <c r="BP250" s="70"/>
      <c r="BQ250" s="70"/>
      <c r="BR250" s="70"/>
      <c r="BS250" s="70"/>
      <c r="BT250" s="70"/>
      <c r="BU250" s="70"/>
      <c r="BV250" s="70"/>
      <c r="BW250" s="70"/>
      <c r="BX250" s="70"/>
      <c r="BY250" s="70"/>
      <c r="BZ250" s="70"/>
      <c r="CA250" s="70"/>
      <c r="CB250" s="70"/>
      <c r="CC250" s="70"/>
      <c r="CD250" s="70"/>
      <c r="CE250" s="70"/>
      <c r="CF250" s="70"/>
      <c r="CG250" s="70"/>
      <c r="CH250" s="70"/>
      <c r="CI250" s="70"/>
      <c r="CJ250" s="70"/>
      <c r="CK250" s="70"/>
      <c r="CL250" s="70"/>
      <c r="CM250" s="70"/>
      <c r="CN250" s="70"/>
    </row>
    <row r="251" spans="1:92" ht="26.25" x14ac:dyDescent="0.4">
      <c r="A251" s="19"/>
      <c r="B251" s="19"/>
      <c r="C251" s="89">
        <v>413</v>
      </c>
      <c r="D251" s="204" t="s">
        <v>88</v>
      </c>
      <c r="E251" s="204"/>
      <c r="F251" s="204"/>
      <c r="G251" s="204"/>
      <c r="H251" s="204"/>
      <c r="I251" s="204"/>
      <c r="J251" s="103">
        <f>SUM(J252)</f>
        <v>0</v>
      </c>
      <c r="K251" s="12"/>
      <c r="L251" s="19"/>
      <c r="M251" s="19"/>
      <c r="N251" s="19"/>
      <c r="O251" s="19"/>
      <c r="P251" s="19"/>
      <c r="Q251" s="19"/>
      <c r="R251" s="19"/>
    </row>
    <row r="252" spans="1:92" s="14" customFormat="1" ht="25.5" x14ac:dyDescent="0.35">
      <c r="A252" s="19"/>
      <c r="B252" s="19"/>
      <c r="C252" s="89"/>
      <c r="D252" s="20">
        <v>4135</v>
      </c>
      <c r="E252" s="203" t="s">
        <v>156</v>
      </c>
      <c r="F252" s="203"/>
      <c r="G252" s="203"/>
      <c r="H252" s="203"/>
      <c r="I252" s="203"/>
      <c r="J252" s="110">
        <v>0</v>
      </c>
      <c r="K252" s="12"/>
      <c r="L252" s="19"/>
      <c r="M252" s="19"/>
      <c r="N252" s="19"/>
      <c r="O252" s="19"/>
      <c r="P252" s="19"/>
      <c r="Q252" s="19"/>
      <c r="R252" s="19"/>
      <c r="S252" s="70"/>
      <c r="T252" s="70"/>
      <c r="U252" s="70"/>
      <c r="V252" s="70"/>
      <c r="W252" s="70"/>
      <c r="X252" s="70"/>
      <c r="Y252" s="70"/>
      <c r="Z252" s="70"/>
      <c r="AA252" s="70"/>
      <c r="AB252" s="70"/>
      <c r="AC252" s="70"/>
      <c r="AD252" s="70"/>
      <c r="AE252" s="70"/>
      <c r="AF252" s="70"/>
      <c r="AG252" s="70"/>
      <c r="AH252" s="70"/>
      <c r="AI252" s="70"/>
      <c r="AJ252" s="70"/>
      <c r="AK252" s="70"/>
      <c r="AL252" s="70"/>
      <c r="AM252" s="70"/>
      <c r="AN252" s="70"/>
      <c r="AO252" s="70"/>
      <c r="AP252" s="70"/>
      <c r="AQ252" s="70"/>
      <c r="AR252" s="70"/>
      <c r="AS252" s="70"/>
      <c r="AT252" s="70"/>
      <c r="AU252" s="70"/>
      <c r="AV252" s="70"/>
      <c r="AW252" s="70"/>
      <c r="AX252" s="70"/>
      <c r="AY252" s="70"/>
      <c r="AZ252" s="70"/>
      <c r="BA252" s="70"/>
      <c r="BB252" s="70"/>
      <c r="BC252" s="70"/>
      <c r="BD252" s="70"/>
      <c r="BE252" s="70"/>
      <c r="BF252" s="70"/>
      <c r="BG252" s="70"/>
      <c r="BH252" s="70"/>
      <c r="BI252" s="70"/>
      <c r="BJ252" s="70"/>
      <c r="BK252" s="70"/>
      <c r="BL252" s="70"/>
      <c r="BM252" s="70"/>
      <c r="BN252" s="70"/>
      <c r="BO252" s="70"/>
      <c r="BP252" s="70"/>
      <c r="BQ252" s="70"/>
      <c r="BR252" s="70"/>
      <c r="BS252" s="70"/>
      <c r="BT252" s="70"/>
      <c r="BU252" s="70"/>
      <c r="BV252" s="70"/>
      <c r="BW252" s="70"/>
      <c r="BX252" s="70"/>
      <c r="BY252" s="70"/>
      <c r="BZ252" s="70"/>
      <c r="CA252" s="70"/>
      <c r="CB252" s="70"/>
      <c r="CC252" s="70"/>
      <c r="CD252" s="70"/>
      <c r="CE252" s="70"/>
      <c r="CF252" s="70"/>
      <c r="CG252" s="70"/>
      <c r="CH252" s="70"/>
      <c r="CI252" s="70"/>
      <c r="CJ252" s="70"/>
      <c r="CK252" s="70"/>
      <c r="CL252" s="70"/>
      <c r="CM252" s="70"/>
      <c r="CN252" s="70"/>
    </row>
    <row r="253" spans="1:92" ht="26.25" x14ac:dyDescent="0.4">
      <c r="A253" s="19"/>
      <c r="B253" s="19"/>
      <c r="C253" s="89">
        <v>414</v>
      </c>
      <c r="D253" s="204" t="s">
        <v>157</v>
      </c>
      <c r="E253" s="204"/>
      <c r="F253" s="204"/>
      <c r="G253" s="204"/>
      <c r="H253" s="204"/>
      <c r="I253" s="204"/>
      <c r="J253" s="90">
        <f>SUM(J254:J256)</f>
        <v>1500</v>
      </c>
      <c r="K253" s="12"/>
      <c r="L253" s="19"/>
      <c r="M253" s="19"/>
      <c r="N253" s="19"/>
      <c r="O253" s="19"/>
      <c r="P253" s="19"/>
      <c r="Q253" s="19"/>
      <c r="R253" s="19"/>
    </row>
    <row r="254" spans="1:92" s="14" customFormat="1" ht="25.5" x14ac:dyDescent="0.35">
      <c r="A254" s="19"/>
      <c r="B254" s="19"/>
      <c r="C254" s="89"/>
      <c r="D254" s="20">
        <v>4141</v>
      </c>
      <c r="E254" s="203" t="s">
        <v>171</v>
      </c>
      <c r="F254" s="203"/>
      <c r="G254" s="203"/>
      <c r="H254" s="203"/>
      <c r="I254" s="203"/>
      <c r="J254" s="83">
        <v>500</v>
      </c>
      <c r="K254" s="12"/>
      <c r="L254" s="19"/>
      <c r="M254" s="19"/>
      <c r="N254" s="19"/>
      <c r="O254" s="19"/>
      <c r="P254" s="19"/>
      <c r="Q254" s="19"/>
      <c r="R254" s="19"/>
      <c r="S254" s="70"/>
      <c r="T254" s="70"/>
      <c r="U254" s="70"/>
      <c r="V254" s="70"/>
      <c r="W254" s="70"/>
      <c r="X254" s="70"/>
      <c r="Y254" s="70"/>
      <c r="Z254" s="70"/>
      <c r="AA254" s="70"/>
      <c r="AB254" s="70"/>
      <c r="AC254" s="70"/>
      <c r="AD254" s="70"/>
      <c r="AE254" s="70"/>
      <c r="AF254" s="70"/>
      <c r="AG254" s="70"/>
      <c r="AH254" s="70"/>
      <c r="AI254" s="70"/>
      <c r="AJ254" s="70"/>
      <c r="AK254" s="70"/>
      <c r="AL254" s="70"/>
      <c r="AM254" s="70"/>
      <c r="AN254" s="70"/>
      <c r="AO254" s="70"/>
      <c r="AP254" s="70"/>
      <c r="AQ254" s="70"/>
      <c r="AR254" s="70"/>
      <c r="AS254" s="70"/>
      <c r="AT254" s="70"/>
      <c r="AU254" s="70"/>
      <c r="AV254" s="70"/>
      <c r="AW254" s="70"/>
      <c r="AX254" s="70"/>
      <c r="AY254" s="70"/>
      <c r="AZ254" s="70"/>
      <c r="BA254" s="70"/>
      <c r="BB254" s="70"/>
      <c r="BC254" s="70"/>
      <c r="BD254" s="70"/>
      <c r="BE254" s="70"/>
      <c r="BF254" s="70"/>
      <c r="BG254" s="70"/>
      <c r="BH254" s="70"/>
      <c r="BI254" s="70"/>
      <c r="BJ254" s="70"/>
      <c r="BK254" s="70"/>
      <c r="BL254" s="70"/>
      <c r="BM254" s="70"/>
      <c r="BN254" s="70"/>
      <c r="BO254" s="70"/>
      <c r="BP254" s="70"/>
      <c r="BQ254" s="70"/>
      <c r="BR254" s="70"/>
      <c r="BS254" s="70"/>
      <c r="BT254" s="70"/>
      <c r="BU254" s="70"/>
      <c r="BV254" s="70"/>
      <c r="BW254" s="70"/>
      <c r="BX254" s="70"/>
      <c r="BY254" s="70"/>
      <c r="BZ254" s="70"/>
      <c r="CA254" s="70"/>
      <c r="CB254" s="70"/>
      <c r="CC254" s="70"/>
      <c r="CD254" s="70"/>
      <c r="CE254" s="70"/>
      <c r="CF254" s="70"/>
      <c r="CG254" s="70"/>
      <c r="CH254" s="70"/>
      <c r="CI254" s="70"/>
      <c r="CJ254" s="70"/>
      <c r="CK254" s="70"/>
      <c r="CL254" s="70"/>
      <c r="CM254" s="70"/>
      <c r="CN254" s="70"/>
    </row>
    <row r="255" spans="1:92" s="14" customFormat="1" ht="25.5" x14ac:dyDescent="0.35">
      <c r="A255" s="19"/>
      <c r="B255" s="19"/>
      <c r="C255" s="89"/>
      <c r="D255" s="20">
        <v>4142</v>
      </c>
      <c r="E255" s="203" t="s">
        <v>172</v>
      </c>
      <c r="F255" s="203"/>
      <c r="G255" s="203"/>
      <c r="H255" s="203"/>
      <c r="I255" s="203"/>
      <c r="J255" s="83">
        <v>500</v>
      </c>
      <c r="K255" s="12"/>
      <c r="L255" s="19"/>
      <c r="M255" s="19"/>
      <c r="N255" s="19"/>
      <c r="O255" s="19"/>
      <c r="P255" s="19"/>
      <c r="Q255" s="19"/>
      <c r="R255" s="19"/>
      <c r="S255" s="70"/>
      <c r="T255" s="70"/>
      <c r="U255" s="70"/>
      <c r="V255" s="70"/>
      <c r="W255" s="70"/>
      <c r="X255" s="70"/>
      <c r="Y255" s="70"/>
      <c r="Z255" s="70"/>
      <c r="AA255" s="70"/>
      <c r="AB255" s="70"/>
      <c r="AC255" s="70"/>
      <c r="AD255" s="70"/>
      <c r="AE255" s="70"/>
      <c r="AF255" s="70"/>
      <c r="AG255" s="70"/>
      <c r="AH255" s="70"/>
      <c r="AI255" s="70"/>
      <c r="AJ255" s="70"/>
      <c r="AK255" s="70"/>
      <c r="AL255" s="70"/>
      <c r="AM255" s="70"/>
      <c r="AN255" s="70"/>
      <c r="AO255" s="70"/>
      <c r="AP255" s="70"/>
      <c r="AQ255" s="70"/>
      <c r="AR255" s="70"/>
      <c r="AS255" s="70"/>
      <c r="AT255" s="70"/>
      <c r="AU255" s="70"/>
      <c r="AV255" s="70"/>
      <c r="AW255" s="70"/>
      <c r="AX255" s="70"/>
      <c r="AY255" s="70"/>
      <c r="AZ255" s="70"/>
      <c r="BA255" s="70"/>
      <c r="BB255" s="70"/>
      <c r="BC255" s="70"/>
      <c r="BD255" s="70"/>
      <c r="BE255" s="70"/>
      <c r="BF255" s="70"/>
      <c r="BG255" s="70"/>
      <c r="BH255" s="70"/>
      <c r="BI255" s="70"/>
      <c r="BJ255" s="70"/>
      <c r="BK255" s="70"/>
      <c r="BL255" s="70"/>
      <c r="BM255" s="70"/>
      <c r="BN255" s="70"/>
      <c r="BO255" s="70"/>
      <c r="BP255" s="70"/>
      <c r="BQ255" s="70"/>
      <c r="BR255" s="70"/>
      <c r="BS255" s="70"/>
      <c r="BT255" s="70"/>
      <c r="BU255" s="70"/>
      <c r="BV255" s="70"/>
      <c r="BW255" s="70"/>
      <c r="BX255" s="70"/>
      <c r="BY255" s="70"/>
      <c r="BZ255" s="70"/>
      <c r="CA255" s="70"/>
      <c r="CB255" s="70"/>
      <c r="CC255" s="70"/>
      <c r="CD255" s="70"/>
      <c r="CE255" s="70"/>
      <c r="CF255" s="70"/>
      <c r="CG255" s="70"/>
      <c r="CH255" s="70"/>
      <c r="CI255" s="70"/>
      <c r="CJ255" s="70"/>
      <c r="CK255" s="70"/>
      <c r="CL255" s="70"/>
      <c r="CM255" s="70"/>
      <c r="CN255" s="70"/>
    </row>
    <row r="256" spans="1:92" s="14" customFormat="1" ht="25.5" x14ac:dyDescent="0.35">
      <c r="A256" s="19"/>
      <c r="B256" s="19"/>
      <c r="C256" s="89"/>
      <c r="D256" s="20">
        <v>4148</v>
      </c>
      <c r="E256" s="203" t="s">
        <v>158</v>
      </c>
      <c r="F256" s="203"/>
      <c r="G256" s="203"/>
      <c r="H256" s="203"/>
      <c r="I256" s="203"/>
      <c r="J256" s="83">
        <v>500</v>
      </c>
      <c r="K256" s="12"/>
      <c r="L256" s="19"/>
      <c r="M256" s="19"/>
      <c r="N256" s="19"/>
      <c r="O256" s="19"/>
      <c r="P256" s="19"/>
      <c r="Q256" s="19"/>
      <c r="R256" s="19"/>
      <c r="S256" s="70"/>
      <c r="T256" s="70"/>
      <c r="U256" s="70"/>
      <c r="V256" s="70"/>
      <c r="W256" s="70"/>
      <c r="X256" s="70"/>
      <c r="Y256" s="70"/>
      <c r="Z256" s="70"/>
      <c r="AA256" s="70"/>
      <c r="AB256" s="70"/>
      <c r="AC256" s="70"/>
      <c r="AD256" s="70"/>
      <c r="AE256" s="70"/>
      <c r="AF256" s="70"/>
      <c r="AG256" s="70"/>
      <c r="AH256" s="70"/>
      <c r="AI256" s="70"/>
      <c r="AJ256" s="70"/>
      <c r="AK256" s="70"/>
      <c r="AL256" s="70"/>
      <c r="AM256" s="70"/>
      <c r="AN256" s="70"/>
      <c r="AO256" s="70"/>
      <c r="AP256" s="70"/>
      <c r="AQ256" s="70"/>
      <c r="AR256" s="70"/>
      <c r="AS256" s="70"/>
      <c r="AT256" s="70"/>
      <c r="AU256" s="70"/>
      <c r="AV256" s="70"/>
      <c r="AW256" s="70"/>
      <c r="AX256" s="70"/>
      <c r="AY256" s="70"/>
      <c r="AZ256" s="70"/>
      <c r="BA256" s="70"/>
      <c r="BB256" s="70"/>
      <c r="BC256" s="70"/>
      <c r="BD256" s="70"/>
      <c r="BE256" s="70"/>
      <c r="BF256" s="70"/>
      <c r="BG256" s="70"/>
      <c r="BH256" s="70"/>
      <c r="BI256" s="70"/>
      <c r="BJ256" s="70"/>
      <c r="BK256" s="70"/>
      <c r="BL256" s="70"/>
      <c r="BM256" s="70"/>
      <c r="BN256" s="70"/>
      <c r="BO256" s="70"/>
      <c r="BP256" s="70"/>
      <c r="BQ256" s="70"/>
      <c r="BR256" s="70"/>
      <c r="BS256" s="70"/>
      <c r="BT256" s="70"/>
      <c r="BU256" s="70"/>
      <c r="BV256" s="70"/>
      <c r="BW256" s="70"/>
      <c r="BX256" s="70"/>
      <c r="BY256" s="70"/>
      <c r="BZ256" s="70"/>
      <c r="CA256" s="70"/>
      <c r="CB256" s="70"/>
      <c r="CC256" s="70"/>
      <c r="CD256" s="70"/>
      <c r="CE256" s="70"/>
      <c r="CF256" s="70"/>
      <c r="CG256" s="70"/>
      <c r="CH256" s="70"/>
      <c r="CI256" s="70"/>
      <c r="CJ256" s="70"/>
      <c r="CK256" s="70"/>
      <c r="CL256" s="70"/>
      <c r="CM256" s="70"/>
      <c r="CN256" s="70"/>
    </row>
    <row r="257" spans="1:92" ht="27" thickBot="1" x14ac:dyDescent="0.45">
      <c r="A257" s="19"/>
      <c r="B257" s="19"/>
      <c r="C257" s="93">
        <v>4</v>
      </c>
      <c r="D257" s="221" t="s">
        <v>146</v>
      </c>
      <c r="E257" s="221"/>
      <c r="F257" s="221"/>
      <c r="G257" s="221"/>
      <c r="H257" s="221"/>
      <c r="I257" s="221"/>
      <c r="J257" s="94">
        <f>SUM(J242,J248,J251,J253)</f>
        <v>47050</v>
      </c>
      <c r="K257" s="19"/>
      <c r="L257" s="19"/>
      <c r="M257" s="19"/>
      <c r="N257" s="12"/>
      <c r="O257" s="19"/>
      <c r="P257" s="19"/>
      <c r="Q257" s="19"/>
      <c r="R257" s="19"/>
    </row>
    <row r="258" spans="1:92" ht="15.75" thickTop="1" x14ac:dyDescent="0.25">
      <c r="A258" s="19"/>
      <c r="B258" s="19"/>
      <c r="C258" s="12"/>
      <c r="D258" s="12"/>
      <c r="E258" s="12"/>
      <c r="F258" s="12"/>
      <c r="G258" s="12"/>
      <c r="H258" s="12"/>
      <c r="I258" s="12"/>
      <c r="J258" s="12"/>
      <c r="K258" s="12"/>
      <c r="L258" s="19"/>
      <c r="M258" s="19"/>
      <c r="N258" s="19"/>
      <c r="O258" s="19"/>
      <c r="P258" s="19"/>
      <c r="Q258" s="19"/>
      <c r="R258" s="19"/>
    </row>
    <row r="259" spans="1:92" ht="15.75" thickBot="1" x14ac:dyDescent="0.3">
      <c r="A259" s="19"/>
      <c r="B259" s="19"/>
      <c r="C259" s="11"/>
      <c r="D259" s="12"/>
      <c r="E259" s="12"/>
      <c r="F259" s="12"/>
      <c r="G259" s="12"/>
      <c r="H259" s="12"/>
      <c r="I259" s="12"/>
      <c r="J259" s="12"/>
      <c r="K259" s="12"/>
      <c r="L259" s="19"/>
      <c r="M259" s="19"/>
      <c r="N259" s="19"/>
      <c r="O259" s="19"/>
      <c r="P259" s="19"/>
      <c r="Q259" s="19"/>
      <c r="R259" s="19"/>
    </row>
    <row r="260" spans="1:92" s="4" customFormat="1" ht="52.5" thickTop="1" thickBot="1" x14ac:dyDescent="0.4">
      <c r="A260" s="19"/>
      <c r="B260" s="19"/>
      <c r="C260" s="137" t="s">
        <v>40</v>
      </c>
      <c r="D260" s="138" t="s">
        <v>40</v>
      </c>
      <c r="E260" s="222" t="s">
        <v>41</v>
      </c>
      <c r="F260" s="222"/>
      <c r="G260" s="222"/>
      <c r="H260" s="222"/>
      <c r="I260" s="222"/>
      <c r="J260" s="139" t="s">
        <v>42</v>
      </c>
      <c r="K260" s="19"/>
      <c r="L260" s="19"/>
      <c r="M260" s="19"/>
      <c r="N260" s="19"/>
      <c r="O260" s="19"/>
      <c r="P260" s="19"/>
      <c r="Q260" s="19"/>
      <c r="R260" s="19"/>
      <c r="S260" s="70"/>
      <c r="T260" s="70"/>
      <c r="U260" s="70"/>
      <c r="V260" s="70"/>
      <c r="W260" s="70"/>
      <c r="X260" s="70"/>
      <c r="Y260" s="70"/>
      <c r="Z260" s="70"/>
      <c r="AA260" s="70"/>
      <c r="AB260" s="70"/>
      <c r="AC260" s="70"/>
      <c r="AD260" s="70"/>
      <c r="AE260" s="70"/>
      <c r="AF260" s="70"/>
      <c r="AG260" s="70"/>
      <c r="AH260" s="70"/>
      <c r="AI260" s="70"/>
      <c r="AJ260" s="70"/>
      <c r="AK260" s="70"/>
      <c r="AL260" s="70"/>
      <c r="AM260" s="70"/>
      <c r="AN260" s="70"/>
      <c r="AO260" s="70"/>
      <c r="AP260" s="70"/>
      <c r="AQ260" s="70"/>
      <c r="AR260" s="70"/>
      <c r="AS260" s="70"/>
      <c r="AT260" s="70"/>
      <c r="AU260" s="70"/>
      <c r="AV260" s="70"/>
      <c r="AW260" s="70"/>
      <c r="AX260" s="70"/>
      <c r="AY260" s="70"/>
      <c r="AZ260" s="70"/>
      <c r="BA260" s="70"/>
      <c r="BB260" s="70"/>
      <c r="BC260" s="70"/>
      <c r="BD260" s="70"/>
      <c r="BE260" s="70"/>
      <c r="BF260" s="70"/>
      <c r="BG260" s="70"/>
      <c r="BH260" s="70"/>
      <c r="BI260" s="70"/>
      <c r="BJ260" s="70"/>
      <c r="BK260" s="70"/>
      <c r="BL260" s="70"/>
      <c r="BM260" s="70"/>
      <c r="BN260" s="70"/>
      <c r="BO260" s="70"/>
      <c r="BP260" s="70"/>
      <c r="BQ260" s="70"/>
      <c r="BR260" s="70"/>
      <c r="BS260" s="70"/>
      <c r="BT260" s="70"/>
      <c r="BU260" s="70"/>
      <c r="BV260" s="70"/>
      <c r="BW260" s="70"/>
      <c r="BX260" s="70"/>
      <c r="BY260" s="70"/>
      <c r="BZ260" s="70"/>
      <c r="CA260" s="70"/>
      <c r="CB260" s="70"/>
      <c r="CC260" s="70"/>
      <c r="CD260" s="70"/>
      <c r="CE260" s="70"/>
      <c r="CF260" s="70"/>
      <c r="CG260" s="70"/>
      <c r="CH260" s="70"/>
      <c r="CI260" s="70"/>
      <c r="CJ260" s="70"/>
      <c r="CK260" s="70"/>
      <c r="CL260" s="70"/>
      <c r="CM260" s="70"/>
      <c r="CN260" s="70"/>
    </row>
    <row r="261" spans="1:92" s="4" customFormat="1" ht="27.75" thickTop="1" thickBot="1" x14ac:dyDescent="0.3">
      <c r="A261" s="19"/>
      <c r="B261" s="19"/>
      <c r="C261" s="117"/>
      <c r="D261" s="230" t="s">
        <v>184</v>
      </c>
      <c r="E261" s="230"/>
      <c r="F261" s="230"/>
      <c r="G261" s="230"/>
      <c r="H261" s="230"/>
      <c r="I261" s="230"/>
      <c r="J261" s="118"/>
      <c r="K261" s="19"/>
      <c r="L261" s="19"/>
      <c r="M261" s="19"/>
      <c r="N261" s="19"/>
      <c r="O261" s="19"/>
      <c r="P261" s="19"/>
      <c r="Q261" s="19"/>
      <c r="R261" s="19"/>
      <c r="S261" s="70"/>
      <c r="T261" s="70"/>
      <c r="U261" s="70"/>
      <c r="V261" s="70"/>
      <c r="W261" s="70"/>
      <c r="X261" s="70"/>
      <c r="Y261" s="70"/>
      <c r="Z261" s="70"/>
      <c r="AA261" s="70"/>
      <c r="AB261" s="70"/>
      <c r="AC261" s="70"/>
      <c r="AD261" s="70"/>
      <c r="AE261" s="70"/>
      <c r="AF261" s="70"/>
      <c r="AG261" s="70"/>
      <c r="AH261" s="70"/>
      <c r="AI261" s="70"/>
      <c r="AJ261" s="70"/>
      <c r="AK261" s="70"/>
      <c r="AL261" s="70"/>
      <c r="AM261" s="70"/>
      <c r="AN261" s="70"/>
      <c r="AO261" s="70"/>
      <c r="AP261" s="70"/>
      <c r="AQ261" s="70"/>
      <c r="AR261" s="70"/>
      <c r="AS261" s="70"/>
      <c r="AT261" s="70"/>
      <c r="AU261" s="70"/>
      <c r="AV261" s="70"/>
      <c r="AW261" s="70"/>
      <c r="AX261" s="70"/>
      <c r="AY261" s="70"/>
      <c r="AZ261" s="70"/>
      <c r="BA261" s="70"/>
      <c r="BB261" s="70"/>
      <c r="BC261" s="70"/>
      <c r="BD261" s="70"/>
      <c r="BE261" s="70"/>
      <c r="BF261" s="70"/>
      <c r="BG261" s="70"/>
      <c r="BH261" s="70"/>
      <c r="BI261" s="70"/>
      <c r="BJ261" s="70"/>
      <c r="BK261" s="70"/>
      <c r="BL261" s="70"/>
      <c r="BM261" s="70"/>
      <c r="BN261" s="70"/>
      <c r="BO261" s="70"/>
      <c r="BP261" s="70"/>
      <c r="BQ261" s="70"/>
      <c r="BR261" s="70"/>
      <c r="BS261" s="70"/>
      <c r="BT261" s="70"/>
      <c r="BU261" s="70"/>
      <c r="BV261" s="70"/>
      <c r="BW261" s="70"/>
      <c r="BX261" s="70"/>
      <c r="BY261" s="70"/>
      <c r="BZ261" s="70"/>
      <c r="CA261" s="70"/>
      <c r="CB261" s="70"/>
      <c r="CC261" s="70"/>
      <c r="CD261" s="70"/>
      <c r="CE261" s="70"/>
      <c r="CF261" s="70"/>
      <c r="CG261" s="70"/>
      <c r="CH261" s="70"/>
      <c r="CI261" s="70"/>
      <c r="CJ261" s="70"/>
      <c r="CK261" s="70"/>
      <c r="CL261" s="70"/>
      <c r="CM261" s="70"/>
      <c r="CN261" s="70"/>
    </row>
    <row r="262" spans="1:92" s="4" customFormat="1" ht="27" thickTop="1" x14ac:dyDescent="0.4">
      <c r="A262" s="19"/>
      <c r="B262" s="19"/>
      <c r="C262" s="113">
        <v>411</v>
      </c>
      <c r="D262" s="229" t="s">
        <v>178</v>
      </c>
      <c r="E262" s="229"/>
      <c r="F262" s="229"/>
      <c r="G262" s="229"/>
      <c r="H262" s="229"/>
      <c r="I262" s="229"/>
      <c r="J262" s="128">
        <f>SUM(J263:J267)</f>
        <v>150900</v>
      </c>
      <c r="K262" s="19"/>
      <c r="L262" s="19"/>
      <c r="M262" s="19"/>
      <c r="N262" s="19"/>
      <c r="O262" s="19"/>
      <c r="P262" s="19"/>
      <c r="Q262" s="19"/>
      <c r="R262" s="19"/>
      <c r="S262" s="70"/>
      <c r="T262" s="70"/>
      <c r="U262" s="70"/>
      <c r="V262" s="70"/>
      <c r="W262" s="70"/>
      <c r="X262" s="70"/>
      <c r="Y262" s="70"/>
      <c r="Z262" s="70"/>
      <c r="AA262" s="70"/>
      <c r="AB262" s="70"/>
      <c r="AC262" s="70"/>
      <c r="AD262" s="70"/>
      <c r="AE262" s="70"/>
      <c r="AF262" s="70"/>
      <c r="AG262" s="70"/>
      <c r="AH262" s="70"/>
      <c r="AI262" s="70"/>
      <c r="AJ262" s="70"/>
      <c r="AK262" s="70"/>
      <c r="AL262" s="70"/>
      <c r="AM262" s="70"/>
      <c r="AN262" s="70"/>
      <c r="AO262" s="70"/>
      <c r="AP262" s="70"/>
      <c r="AQ262" s="70"/>
      <c r="AR262" s="70"/>
      <c r="AS262" s="70"/>
      <c r="AT262" s="70"/>
      <c r="AU262" s="70"/>
      <c r="AV262" s="70"/>
      <c r="AW262" s="70"/>
      <c r="AX262" s="70"/>
      <c r="AY262" s="70"/>
      <c r="AZ262" s="70"/>
      <c r="BA262" s="70"/>
      <c r="BB262" s="70"/>
      <c r="BC262" s="70"/>
      <c r="BD262" s="70"/>
      <c r="BE262" s="70"/>
      <c r="BF262" s="70"/>
      <c r="BG262" s="70"/>
      <c r="BH262" s="70"/>
      <c r="BI262" s="70"/>
      <c r="BJ262" s="70"/>
      <c r="BK262" s="70"/>
      <c r="BL262" s="70"/>
      <c r="BM262" s="70"/>
      <c r="BN262" s="70"/>
      <c r="BO262" s="70"/>
      <c r="BP262" s="70"/>
      <c r="BQ262" s="70"/>
      <c r="BR262" s="70"/>
      <c r="BS262" s="70"/>
      <c r="BT262" s="70"/>
      <c r="BU262" s="70"/>
      <c r="BV262" s="70"/>
      <c r="BW262" s="70"/>
      <c r="BX262" s="70"/>
      <c r="BY262" s="70"/>
      <c r="BZ262" s="70"/>
      <c r="CA262" s="70"/>
      <c r="CB262" s="70"/>
      <c r="CC262" s="70"/>
      <c r="CD262" s="70"/>
      <c r="CE262" s="70"/>
      <c r="CF262" s="70"/>
      <c r="CG262" s="70"/>
      <c r="CH262" s="70"/>
      <c r="CI262" s="70"/>
      <c r="CJ262" s="70"/>
      <c r="CK262" s="70"/>
      <c r="CL262" s="70"/>
      <c r="CM262" s="70"/>
      <c r="CN262" s="70"/>
    </row>
    <row r="263" spans="1:92" s="14" customFormat="1" ht="25.5" x14ac:dyDescent="0.35">
      <c r="A263" s="19"/>
      <c r="B263" s="19"/>
      <c r="C263" s="89"/>
      <c r="D263" s="20">
        <v>4111</v>
      </c>
      <c r="E263" s="203" t="s">
        <v>149</v>
      </c>
      <c r="F263" s="203"/>
      <c r="G263" s="203"/>
      <c r="H263" s="203"/>
      <c r="I263" s="203"/>
      <c r="J263" s="83">
        <v>90700</v>
      </c>
      <c r="K263" s="19"/>
      <c r="L263" s="19"/>
      <c r="M263" s="19"/>
      <c r="N263" s="19"/>
      <c r="O263" s="19"/>
      <c r="P263" s="19"/>
      <c r="Q263" s="19"/>
      <c r="R263" s="19"/>
      <c r="S263" s="70"/>
      <c r="T263" s="70"/>
      <c r="U263" s="70"/>
      <c r="V263" s="70"/>
      <c r="W263" s="70"/>
      <c r="X263" s="70"/>
      <c r="Y263" s="70"/>
      <c r="Z263" s="70"/>
      <c r="AA263" s="70"/>
      <c r="AB263" s="70"/>
      <c r="AC263" s="70"/>
      <c r="AD263" s="70"/>
      <c r="AE263" s="70"/>
      <c r="AF263" s="70"/>
      <c r="AG263" s="70"/>
      <c r="AH263" s="70"/>
      <c r="AI263" s="70"/>
      <c r="AJ263" s="70"/>
      <c r="AK263" s="70"/>
      <c r="AL263" s="70"/>
      <c r="AM263" s="70"/>
      <c r="AN263" s="70"/>
      <c r="AO263" s="70"/>
      <c r="AP263" s="70"/>
      <c r="AQ263" s="70"/>
      <c r="AR263" s="70"/>
      <c r="AS263" s="70"/>
      <c r="AT263" s="70"/>
      <c r="AU263" s="70"/>
      <c r="AV263" s="70"/>
      <c r="AW263" s="70"/>
      <c r="AX263" s="70"/>
      <c r="AY263" s="70"/>
      <c r="AZ263" s="70"/>
      <c r="BA263" s="70"/>
      <c r="BB263" s="70"/>
      <c r="BC263" s="70"/>
      <c r="BD263" s="70"/>
      <c r="BE263" s="70"/>
      <c r="BF263" s="70"/>
      <c r="BG263" s="70"/>
      <c r="BH263" s="70"/>
      <c r="BI263" s="70"/>
      <c r="BJ263" s="70"/>
      <c r="BK263" s="70"/>
      <c r="BL263" s="70"/>
      <c r="BM263" s="70"/>
      <c r="BN263" s="70"/>
      <c r="BO263" s="70"/>
      <c r="BP263" s="70"/>
      <c r="BQ263" s="70"/>
      <c r="BR263" s="70"/>
      <c r="BS263" s="70"/>
      <c r="BT263" s="70"/>
      <c r="BU263" s="70"/>
      <c r="BV263" s="70"/>
      <c r="BW263" s="70"/>
      <c r="BX263" s="70"/>
      <c r="BY263" s="70"/>
      <c r="BZ263" s="70"/>
      <c r="CA263" s="70"/>
      <c r="CB263" s="70"/>
      <c r="CC263" s="70"/>
      <c r="CD263" s="70"/>
      <c r="CE263" s="70"/>
      <c r="CF263" s="70"/>
      <c r="CG263" s="70"/>
      <c r="CH263" s="70"/>
      <c r="CI263" s="70"/>
      <c r="CJ263" s="70"/>
      <c r="CK263" s="70"/>
      <c r="CL263" s="70"/>
      <c r="CM263" s="70"/>
      <c r="CN263" s="70"/>
    </row>
    <row r="264" spans="1:92" s="14" customFormat="1" ht="25.5" x14ac:dyDescent="0.35">
      <c r="A264" s="19"/>
      <c r="B264" s="19"/>
      <c r="C264" s="89"/>
      <c r="D264" s="20">
        <v>4112</v>
      </c>
      <c r="E264" s="203" t="s">
        <v>181</v>
      </c>
      <c r="F264" s="203"/>
      <c r="G264" s="203"/>
      <c r="H264" s="203"/>
      <c r="I264" s="203"/>
      <c r="J264" s="83">
        <v>12400</v>
      </c>
      <c r="K264" s="19"/>
      <c r="L264" s="19"/>
      <c r="M264" s="19"/>
      <c r="N264" s="19"/>
      <c r="O264" s="19"/>
      <c r="P264" s="19"/>
      <c r="Q264" s="19"/>
      <c r="R264" s="19"/>
      <c r="S264" s="70"/>
      <c r="T264" s="70"/>
      <c r="U264" s="70"/>
      <c r="V264" s="70"/>
      <c r="W264" s="70"/>
      <c r="X264" s="70"/>
      <c r="Y264" s="70"/>
      <c r="Z264" s="70"/>
      <c r="AA264" s="70"/>
      <c r="AB264" s="70"/>
      <c r="AC264" s="70"/>
      <c r="AD264" s="70"/>
      <c r="AE264" s="70"/>
      <c r="AF264" s="70"/>
      <c r="AG264" s="70"/>
      <c r="AH264" s="70"/>
      <c r="AI264" s="70"/>
      <c r="AJ264" s="70"/>
      <c r="AK264" s="70"/>
      <c r="AL264" s="70"/>
      <c r="AM264" s="70"/>
      <c r="AN264" s="70"/>
      <c r="AO264" s="70"/>
      <c r="AP264" s="70"/>
      <c r="AQ264" s="70"/>
      <c r="AR264" s="70"/>
      <c r="AS264" s="70"/>
      <c r="AT264" s="70"/>
      <c r="AU264" s="70"/>
      <c r="AV264" s="70"/>
      <c r="AW264" s="70"/>
      <c r="AX264" s="70"/>
      <c r="AY264" s="70"/>
      <c r="AZ264" s="70"/>
      <c r="BA264" s="70"/>
      <c r="BB264" s="70"/>
      <c r="BC264" s="70"/>
      <c r="BD264" s="70"/>
      <c r="BE264" s="70"/>
      <c r="BF264" s="70"/>
      <c r="BG264" s="70"/>
      <c r="BH264" s="70"/>
      <c r="BI264" s="70"/>
      <c r="BJ264" s="70"/>
      <c r="BK264" s="70"/>
      <c r="BL264" s="70"/>
      <c r="BM264" s="70"/>
      <c r="BN264" s="70"/>
      <c r="BO264" s="70"/>
      <c r="BP264" s="70"/>
      <c r="BQ264" s="70"/>
      <c r="BR264" s="70"/>
      <c r="BS264" s="70"/>
      <c r="BT264" s="70"/>
      <c r="BU264" s="70"/>
      <c r="BV264" s="70"/>
      <c r="BW264" s="70"/>
      <c r="BX264" s="70"/>
      <c r="BY264" s="70"/>
      <c r="BZ264" s="70"/>
      <c r="CA264" s="70"/>
      <c r="CB264" s="70"/>
      <c r="CC264" s="70"/>
      <c r="CD264" s="70"/>
      <c r="CE264" s="70"/>
      <c r="CF264" s="70"/>
      <c r="CG264" s="70"/>
      <c r="CH264" s="70"/>
      <c r="CI264" s="70"/>
      <c r="CJ264" s="70"/>
      <c r="CK264" s="70"/>
      <c r="CL264" s="70"/>
      <c r="CM264" s="70"/>
      <c r="CN264" s="70"/>
    </row>
    <row r="265" spans="1:92" s="14" customFormat="1" ht="25.5" x14ac:dyDescent="0.35">
      <c r="A265" s="19"/>
      <c r="B265" s="19"/>
      <c r="C265" s="89"/>
      <c r="D265" s="20">
        <v>4113</v>
      </c>
      <c r="E265" s="203" t="s">
        <v>182</v>
      </c>
      <c r="F265" s="203"/>
      <c r="G265" s="203"/>
      <c r="H265" s="203"/>
      <c r="I265" s="203"/>
      <c r="J265" s="83">
        <v>33000</v>
      </c>
      <c r="K265" s="19"/>
      <c r="L265" s="19"/>
      <c r="M265" s="19"/>
      <c r="N265" s="19"/>
      <c r="O265" s="19"/>
      <c r="P265" s="19"/>
      <c r="Q265" s="19"/>
      <c r="R265" s="19"/>
      <c r="S265" s="70"/>
      <c r="T265" s="70"/>
      <c r="U265" s="70"/>
      <c r="V265" s="70"/>
      <c r="W265" s="70"/>
      <c r="X265" s="70"/>
      <c r="Y265" s="70"/>
      <c r="Z265" s="70"/>
      <c r="AA265" s="70"/>
      <c r="AB265" s="70"/>
      <c r="AC265" s="70"/>
      <c r="AD265" s="70"/>
      <c r="AE265" s="70"/>
      <c r="AF265" s="70"/>
      <c r="AG265" s="70"/>
      <c r="AH265" s="70"/>
      <c r="AI265" s="70"/>
      <c r="AJ265" s="70"/>
      <c r="AK265" s="70"/>
      <c r="AL265" s="70"/>
      <c r="AM265" s="70"/>
      <c r="AN265" s="70"/>
      <c r="AO265" s="70"/>
      <c r="AP265" s="70"/>
      <c r="AQ265" s="70"/>
      <c r="AR265" s="70"/>
      <c r="AS265" s="70"/>
      <c r="AT265" s="70"/>
      <c r="AU265" s="70"/>
      <c r="AV265" s="70"/>
      <c r="AW265" s="70"/>
      <c r="AX265" s="70"/>
      <c r="AY265" s="70"/>
      <c r="AZ265" s="70"/>
      <c r="BA265" s="70"/>
      <c r="BB265" s="70"/>
      <c r="BC265" s="70"/>
      <c r="BD265" s="70"/>
      <c r="BE265" s="70"/>
      <c r="BF265" s="70"/>
      <c r="BG265" s="70"/>
      <c r="BH265" s="70"/>
      <c r="BI265" s="70"/>
      <c r="BJ265" s="70"/>
      <c r="BK265" s="70"/>
      <c r="BL265" s="70"/>
      <c r="BM265" s="70"/>
      <c r="BN265" s="70"/>
      <c r="BO265" s="70"/>
      <c r="BP265" s="70"/>
      <c r="BQ265" s="70"/>
      <c r="BR265" s="70"/>
      <c r="BS265" s="70"/>
      <c r="BT265" s="70"/>
      <c r="BU265" s="70"/>
      <c r="BV265" s="70"/>
      <c r="BW265" s="70"/>
      <c r="BX265" s="70"/>
      <c r="BY265" s="70"/>
      <c r="BZ265" s="70"/>
      <c r="CA265" s="70"/>
      <c r="CB265" s="70"/>
      <c r="CC265" s="70"/>
      <c r="CD265" s="70"/>
      <c r="CE265" s="70"/>
      <c r="CF265" s="70"/>
      <c r="CG265" s="70"/>
      <c r="CH265" s="70"/>
      <c r="CI265" s="70"/>
      <c r="CJ265" s="70"/>
      <c r="CK265" s="70"/>
      <c r="CL265" s="70"/>
      <c r="CM265" s="70"/>
      <c r="CN265" s="70"/>
    </row>
    <row r="266" spans="1:92" s="14" customFormat="1" ht="25.5" x14ac:dyDescent="0.35">
      <c r="A266" s="19"/>
      <c r="B266" s="19"/>
      <c r="C266" s="89"/>
      <c r="D266" s="20">
        <v>4114</v>
      </c>
      <c r="E266" s="203" t="s">
        <v>183</v>
      </c>
      <c r="F266" s="203"/>
      <c r="G266" s="203"/>
      <c r="H266" s="203"/>
      <c r="I266" s="203"/>
      <c r="J266" s="83">
        <v>13000</v>
      </c>
      <c r="K266" s="19"/>
      <c r="L266" s="19"/>
      <c r="M266" s="19"/>
      <c r="N266" s="19"/>
      <c r="O266" s="19"/>
      <c r="P266" s="19"/>
      <c r="Q266" s="19"/>
      <c r="R266" s="19"/>
      <c r="S266" s="70"/>
      <c r="T266" s="70"/>
      <c r="U266" s="70"/>
      <c r="V266" s="70"/>
      <c r="W266" s="70"/>
      <c r="X266" s="70"/>
      <c r="Y266" s="70"/>
      <c r="Z266" s="70"/>
      <c r="AA266" s="70"/>
      <c r="AB266" s="70"/>
      <c r="AC266" s="70"/>
      <c r="AD266" s="70"/>
      <c r="AE266" s="70"/>
      <c r="AF266" s="70"/>
      <c r="AG266" s="70"/>
      <c r="AH266" s="70"/>
      <c r="AI266" s="70"/>
      <c r="AJ266" s="70"/>
      <c r="AK266" s="70"/>
      <c r="AL266" s="70"/>
      <c r="AM266" s="70"/>
      <c r="AN266" s="70"/>
      <c r="AO266" s="70"/>
      <c r="AP266" s="70"/>
      <c r="AQ266" s="70"/>
      <c r="AR266" s="70"/>
      <c r="AS266" s="70"/>
      <c r="AT266" s="70"/>
      <c r="AU266" s="70"/>
      <c r="AV266" s="70"/>
      <c r="AW266" s="70"/>
      <c r="AX266" s="70"/>
      <c r="AY266" s="70"/>
      <c r="AZ266" s="70"/>
      <c r="BA266" s="70"/>
      <c r="BB266" s="70"/>
      <c r="BC266" s="70"/>
      <c r="BD266" s="70"/>
      <c r="BE266" s="70"/>
      <c r="BF266" s="70"/>
      <c r="BG266" s="70"/>
      <c r="BH266" s="70"/>
      <c r="BI266" s="70"/>
      <c r="BJ266" s="70"/>
      <c r="BK266" s="70"/>
      <c r="BL266" s="70"/>
      <c r="BM266" s="70"/>
      <c r="BN266" s="70"/>
      <c r="BO266" s="70"/>
      <c r="BP266" s="70"/>
      <c r="BQ266" s="70"/>
      <c r="BR266" s="70"/>
      <c r="BS266" s="70"/>
      <c r="BT266" s="70"/>
      <c r="BU266" s="70"/>
      <c r="BV266" s="70"/>
      <c r="BW266" s="70"/>
      <c r="BX266" s="70"/>
      <c r="BY266" s="70"/>
      <c r="BZ266" s="70"/>
      <c r="CA266" s="70"/>
      <c r="CB266" s="70"/>
      <c r="CC266" s="70"/>
      <c r="CD266" s="70"/>
      <c r="CE266" s="70"/>
      <c r="CF266" s="70"/>
      <c r="CG266" s="70"/>
      <c r="CH266" s="70"/>
      <c r="CI266" s="70"/>
      <c r="CJ266" s="70"/>
      <c r="CK266" s="70"/>
      <c r="CL266" s="70"/>
      <c r="CM266" s="70"/>
      <c r="CN266" s="70"/>
    </row>
    <row r="267" spans="1:92" s="14" customFormat="1" ht="25.5" x14ac:dyDescent="0.35">
      <c r="A267" s="19"/>
      <c r="B267" s="19"/>
      <c r="C267" s="89"/>
      <c r="D267" s="20">
        <v>4115</v>
      </c>
      <c r="E267" s="203" t="s">
        <v>152</v>
      </c>
      <c r="F267" s="203"/>
      <c r="G267" s="203"/>
      <c r="H267" s="203"/>
      <c r="I267" s="203"/>
      <c r="J267" s="83">
        <v>1800</v>
      </c>
      <c r="K267" s="12"/>
      <c r="L267" s="19"/>
      <c r="M267" s="19"/>
      <c r="N267" s="19"/>
      <c r="O267" s="19"/>
      <c r="P267" s="19"/>
      <c r="Q267" s="19"/>
      <c r="R267" s="19"/>
      <c r="S267" s="70"/>
      <c r="T267" s="70"/>
      <c r="U267" s="70"/>
      <c r="V267" s="70"/>
      <c r="W267" s="70"/>
      <c r="X267" s="70"/>
      <c r="Y267" s="70"/>
      <c r="Z267" s="70"/>
      <c r="AA267" s="70"/>
      <c r="AB267" s="70"/>
      <c r="AC267" s="70"/>
      <c r="AD267" s="70"/>
      <c r="AE267" s="70"/>
      <c r="AF267" s="70"/>
      <c r="AG267" s="70"/>
      <c r="AH267" s="70"/>
      <c r="AI267" s="70"/>
      <c r="AJ267" s="70"/>
      <c r="AK267" s="70"/>
      <c r="AL267" s="70"/>
      <c r="AM267" s="70"/>
      <c r="AN267" s="70"/>
      <c r="AO267" s="70"/>
      <c r="AP267" s="70"/>
      <c r="AQ267" s="70"/>
      <c r="AR267" s="70"/>
      <c r="AS267" s="70"/>
      <c r="AT267" s="70"/>
      <c r="AU267" s="70"/>
      <c r="AV267" s="70"/>
      <c r="AW267" s="70"/>
      <c r="AX267" s="70"/>
      <c r="AY267" s="70"/>
      <c r="AZ267" s="70"/>
      <c r="BA267" s="70"/>
      <c r="BB267" s="70"/>
      <c r="BC267" s="70"/>
      <c r="BD267" s="70"/>
      <c r="BE267" s="70"/>
      <c r="BF267" s="70"/>
      <c r="BG267" s="70"/>
      <c r="BH267" s="70"/>
      <c r="BI267" s="70"/>
      <c r="BJ267" s="70"/>
      <c r="BK267" s="70"/>
      <c r="BL267" s="70"/>
      <c r="BM267" s="70"/>
      <c r="BN267" s="70"/>
      <c r="BO267" s="70"/>
      <c r="BP267" s="70"/>
      <c r="BQ267" s="70"/>
      <c r="BR267" s="70"/>
      <c r="BS267" s="70"/>
      <c r="BT267" s="70"/>
      <c r="BU267" s="70"/>
      <c r="BV267" s="70"/>
      <c r="BW267" s="70"/>
      <c r="BX267" s="70"/>
      <c r="BY267" s="70"/>
      <c r="BZ267" s="70"/>
      <c r="CA267" s="70"/>
      <c r="CB267" s="70"/>
      <c r="CC267" s="70"/>
      <c r="CD267" s="70"/>
      <c r="CE267" s="70"/>
      <c r="CF267" s="70"/>
      <c r="CG267" s="70"/>
      <c r="CH267" s="70"/>
      <c r="CI267" s="70"/>
      <c r="CJ267" s="70"/>
      <c r="CK267" s="70"/>
      <c r="CL267" s="70"/>
      <c r="CM267" s="70"/>
      <c r="CN267" s="70"/>
    </row>
    <row r="268" spans="1:92" ht="26.25" x14ac:dyDescent="0.4">
      <c r="A268" s="19"/>
      <c r="B268" s="19"/>
      <c r="C268" s="89">
        <v>412</v>
      </c>
      <c r="D268" s="204" t="s">
        <v>185</v>
      </c>
      <c r="E268" s="204"/>
      <c r="F268" s="204"/>
      <c r="G268" s="204"/>
      <c r="H268" s="204"/>
      <c r="I268" s="204"/>
      <c r="J268" s="90">
        <f>SUM(J269:J270)</f>
        <v>30600</v>
      </c>
      <c r="K268" s="11"/>
      <c r="L268" s="19"/>
      <c r="M268" s="19"/>
      <c r="N268" s="19"/>
      <c r="O268" s="19"/>
      <c r="P268" s="19"/>
      <c r="Q268" s="19"/>
      <c r="R268" s="19"/>
    </row>
    <row r="269" spans="1:92" s="14" customFormat="1" ht="25.5" x14ac:dyDescent="0.35">
      <c r="A269" s="19"/>
      <c r="B269" s="19"/>
      <c r="C269" s="89"/>
      <c r="D269" s="20">
        <v>4121</v>
      </c>
      <c r="E269" s="203" t="s">
        <v>85</v>
      </c>
      <c r="F269" s="203"/>
      <c r="G269" s="203"/>
      <c r="H269" s="203"/>
      <c r="I269" s="203"/>
      <c r="J269" s="83">
        <v>30000</v>
      </c>
      <c r="K269" s="19"/>
      <c r="L269" s="19"/>
      <c r="M269" s="19"/>
      <c r="N269" s="19"/>
      <c r="O269" s="19"/>
      <c r="P269" s="19"/>
      <c r="Q269" s="19"/>
      <c r="R269" s="19"/>
      <c r="S269" s="70"/>
      <c r="T269" s="70"/>
      <c r="U269" s="70"/>
      <c r="V269" s="70"/>
      <c r="W269" s="70"/>
      <c r="X269" s="70"/>
      <c r="Y269" s="70"/>
      <c r="Z269" s="70"/>
      <c r="AA269" s="70"/>
      <c r="AB269" s="70"/>
      <c r="AC269" s="70"/>
      <c r="AD269" s="70"/>
      <c r="AE269" s="70"/>
      <c r="AF269" s="70"/>
      <c r="AG269" s="70"/>
      <c r="AH269" s="70"/>
      <c r="AI269" s="70"/>
      <c r="AJ269" s="70"/>
      <c r="AK269" s="70"/>
      <c r="AL269" s="70"/>
      <c r="AM269" s="70"/>
      <c r="AN269" s="70"/>
      <c r="AO269" s="70"/>
      <c r="AP269" s="70"/>
      <c r="AQ269" s="70"/>
      <c r="AR269" s="70"/>
      <c r="AS269" s="70"/>
      <c r="AT269" s="70"/>
      <c r="AU269" s="70"/>
      <c r="AV269" s="70"/>
      <c r="AW269" s="70"/>
      <c r="AX269" s="70"/>
      <c r="AY269" s="70"/>
      <c r="AZ269" s="70"/>
      <c r="BA269" s="70"/>
      <c r="BB269" s="70"/>
      <c r="BC269" s="70"/>
      <c r="BD269" s="70"/>
      <c r="BE269" s="70"/>
      <c r="BF269" s="70"/>
      <c r="BG269" s="70"/>
      <c r="BH269" s="70"/>
      <c r="BI269" s="70"/>
      <c r="BJ269" s="70"/>
      <c r="BK269" s="70"/>
      <c r="BL269" s="70"/>
      <c r="BM269" s="70"/>
      <c r="BN269" s="70"/>
      <c r="BO269" s="70"/>
      <c r="BP269" s="70"/>
      <c r="BQ269" s="70"/>
      <c r="BR269" s="70"/>
      <c r="BS269" s="70"/>
      <c r="BT269" s="70"/>
      <c r="BU269" s="70"/>
      <c r="BV269" s="70"/>
      <c r="BW269" s="70"/>
      <c r="BX269" s="70"/>
      <c r="BY269" s="70"/>
      <c r="BZ269" s="70"/>
      <c r="CA269" s="70"/>
      <c r="CB269" s="70"/>
      <c r="CC269" s="70"/>
      <c r="CD269" s="70"/>
      <c r="CE269" s="70"/>
      <c r="CF269" s="70"/>
      <c r="CG269" s="70"/>
      <c r="CH269" s="70"/>
      <c r="CI269" s="70"/>
      <c r="CJ269" s="70"/>
      <c r="CK269" s="70"/>
      <c r="CL269" s="70"/>
      <c r="CM269" s="70"/>
      <c r="CN269" s="70"/>
    </row>
    <row r="270" spans="1:92" s="14" customFormat="1" ht="25.5" x14ac:dyDescent="0.35">
      <c r="A270" s="19"/>
      <c r="B270" s="19"/>
      <c r="C270" s="89"/>
      <c r="D270" s="20">
        <v>4127</v>
      </c>
      <c r="E270" s="203" t="s">
        <v>180</v>
      </c>
      <c r="F270" s="203"/>
      <c r="G270" s="203"/>
      <c r="H270" s="203"/>
      <c r="I270" s="203"/>
      <c r="J270" s="83">
        <v>600</v>
      </c>
      <c r="K270" s="19"/>
      <c r="L270" s="19"/>
      <c r="M270" s="19"/>
      <c r="N270" s="19"/>
      <c r="O270" s="19"/>
      <c r="P270" s="19"/>
      <c r="Q270" s="19"/>
      <c r="R270" s="19"/>
      <c r="S270" s="70"/>
      <c r="T270" s="70"/>
      <c r="U270" s="70"/>
      <c r="V270" s="70"/>
      <c r="W270" s="70"/>
      <c r="X270" s="70"/>
      <c r="Y270" s="70"/>
      <c r="Z270" s="70"/>
      <c r="AA270" s="70"/>
      <c r="AB270" s="70"/>
      <c r="AC270" s="70"/>
      <c r="AD270" s="70"/>
      <c r="AE270" s="70"/>
      <c r="AF270" s="70"/>
      <c r="AG270" s="70"/>
      <c r="AH270" s="70"/>
      <c r="AI270" s="70"/>
      <c r="AJ270" s="70"/>
      <c r="AK270" s="70"/>
      <c r="AL270" s="70"/>
      <c r="AM270" s="70"/>
      <c r="AN270" s="70"/>
      <c r="AO270" s="70"/>
      <c r="AP270" s="70"/>
      <c r="AQ270" s="70"/>
      <c r="AR270" s="70"/>
      <c r="AS270" s="70"/>
      <c r="AT270" s="70"/>
      <c r="AU270" s="70"/>
      <c r="AV270" s="70"/>
      <c r="AW270" s="70"/>
      <c r="AX270" s="70"/>
      <c r="AY270" s="70"/>
      <c r="AZ270" s="70"/>
      <c r="BA270" s="70"/>
      <c r="BB270" s="70"/>
      <c r="BC270" s="70"/>
      <c r="BD270" s="70"/>
      <c r="BE270" s="70"/>
      <c r="BF270" s="70"/>
      <c r="BG270" s="70"/>
      <c r="BH270" s="70"/>
      <c r="BI270" s="70"/>
      <c r="BJ270" s="70"/>
      <c r="BK270" s="70"/>
      <c r="BL270" s="70"/>
      <c r="BM270" s="70"/>
      <c r="BN270" s="70"/>
      <c r="BO270" s="70"/>
      <c r="BP270" s="70"/>
      <c r="BQ270" s="70"/>
      <c r="BR270" s="70"/>
      <c r="BS270" s="70"/>
      <c r="BT270" s="70"/>
      <c r="BU270" s="70"/>
      <c r="BV270" s="70"/>
      <c r="BW270" s="70"/>
      <c r="BX270" s="70"/>
      <c r="BY270" s="70"/>
      <c r="BZ270" s="70"/>
      <c r="CA270" s="70"/>
      <c r="CB270" s="70"/>
      <c r="CC270" s="70"/>
      <c r="CD270" s="70"/>
      <c r="CE270" s="70"/>
      <c r="CF270" s="70"/>
      <c r="CG270" s="70"/>
      <c r="CH270" s="70"/>
      <c r="CI270" s="70"/>
      <c r="CJ270" s="70"/>
      <c r="CK270" s="70"/>
      <c r="CL270" s="70"/>
      <c r="CM270" s="70"/>
      <c r="CN270" s="70"/>
    </row>
    <row r="271" spans="1:92" ht="26.25" x14ac:dyDescent="0.4">
      <c r="A271" s="19"/>
      <c r="B271" s="19"/>
      <c r="C271" s="89">
        <v>413</v>
      </c>
      <c r="D271" s="204" t="s">
        <v>88</v>
      </c>
      <c r="E271" s="204"/>
      <c r="F271" s="204"/>
      <c r="G271" s="204"/>
      <c r="H271" s="204"/>
      <c r="I271" s="204"/>
      <c r="J271" s="90">
        <f>SUM(J272:J274)</f>
        <v>64300</v>
      </c>
      <c r="K271" s="19"/>
      <c r="L271" s="19"/>
      <c r="M271" s="19"/>
      <c r="N271" s="19"/>
      <c r="O271" s="19"/>
      <c r="P271" s="19"/>
      <c r="Q271" s="19"/>
      <c r="R271" s="19"/>
    </row>
    <row r="272" spans="1:92" s="14" customFormat="1" ht="25.5" customHeight="1" x14ac:dyDescent="0.35">
      <c r="A272" s="19"/>
      <c r="B272" s="19"/>
      <c r="C272" s="89"/>
      <c r="D272" s="20">
        <v>4131</v>
      </c>
      <c r="E272" s="203" t="s">
        <v>186</v>
      </c>
      <c r="F272" s="203"/>
      <c r="G272" s="203"/>
      <c r="H272" s="203"/>
      <c r="I272" s="203"/>
      <c r="J272" s="83">
        <v>24300</v>
      </c>
      <c r="K272" s="19"/>
      <c r="L272" s="158"/>
      <c r="M272" s="19"/>
      <c r="N272" s="19"/>
      <c r="O272" s="19"/>
      <c r="P272" s="19"/>
      <c r="Q272" s="19"/>
      <c r="R272" s="19"/>
      <c r="S272" s="70"/>
      <c r="T272" s="70"/>
      <c r="U272" s="70"/>
      <c r="V272" s="70"/>
      <c r="W272" s="70"/>
      <c r="X272" s="70"/>
      <c r="Y272" s="70"/>
      <c r="Z272" s="70"/>
      <c r="AA272" s="70"/>
      <c r="AB272" s="70"/>
      <c r="AC272" s="70"/>
      <c r="AD272" s="70"/>
      <c r="AE272" s="70"/>
      <c r="AF272" s="70"/>
      <c r="AG272" s="70"/>
      <c r="AH272" s="70"/>
      <c r="AI272" s="70"/>
      <c r="AJ272" s="70"/>
      <c r="AK272" s="70"/>
      <c r="AL272" s="70"/>
      <c r="AM272" s="70"/>
      <c r="AN272" s="70"/>
      <c r="AO272" s="70"/>
      <c r="AP272" s="70"/>
      <c r="AQ272" s="70"/>
      <c r="AR272" s="70"/>
      <c r="AS272" s="70"/>
      <c r="AT272" s="70"/>
      <c r="AU272" s="70"/>
      <c r="AV272" s="70"/>
      <c r="AW272" s="70"/>
      <c r="AX272" s="70"/>
      <c r="AY272" s="70"/>
      <c r="AZ272" s="70"/>
      <c r="BA272" s="70"/>
      <c r="BB272" s="70"/>
      <c r="BC272" s="70"/>
      <c r="BD272" s="70"/>
      <c r="BE272" s="70"/>
      <c r="BF272" s="70"/>
      <c r="BG272" s="70"/>
      <c r="BH272" s="70"/>
      <c r="BI272" s="70"/>
      <c r="BJ272" s="70"/>
      <c r="BK272" s="70"/>
      <c r="BL272" s="70"/>
      <c r="BM272" s="70"/>
      <c r="BN272" s="70"/>
      <c r="BO272" s="70"/>
      <c r="BP272" s="70"/>
      <c r="BQ272" s="70"/>
      <c r="BR272" s="70"/>
      <c r="BS272" s="70"/>
      <c r="BT272" s="70"/>
      <c r="BU272" s="70"/>
      <c r="BV272" s="70"/>
      <c r="BW272" s="70"/>
      <c r="BX272" s="70"/>
      <c r="BY272" s="70"/>
      <c r="BZ272" s="70"/>
      <c r="CA272" s="70"/>
      <c r="CB272" s="70"/>
      <c r="CC272" s="70"/>
      <c r="CD272" s="70"/>
      <c r="CE272" s="70"/>
      <c r="CF272" s="70"/>
      <c r="CG272" s="70"/>
      <c r="CH272" s="70"/>
      <c r="CI272" s="70"/>
      <c r="CJ272" s="70"/>
      <c r="CK272" s="70"/>
      <c r="CL272" s="70"/>
      <c r="CM272" s="70"/>
      <c r="CN272" s="70"/>
    </row>
    <row r="273" spans="1:92" s="14" customFormat="1" ht="25.5" x14ac:dyDescent="0.35">
      <c r="A273" s="19"/>
      <c r="B273" s="19"/>
      <c r="C273" s="89"/>
      <c r="D273" s="20">
        <v>4134</v>
      </c>
      <c r="E273" s="203" t="s">
        <v>91</v>
      </c>
      <c r="F273" s="203"/>
      <c r="G273" s="203"/>
      <c r="H273" s="203"/>
      <c r="I273" s="203"/>
      <c r="J273" s="83">
        <v>40000</v>
      </c>
      <c r="K273" s="19"/>
      <c r="L273" s="19"/>
      <c r="M273" s="19"/>
      <c r="N273" s="19"/>
      <c r="O273" s="19"/>
      <c r="P273" s="19"/>
      <c r="Q273" s="19"/>
      <c r="R273" s="19"/>
      <c r="S273" s="70"/>
      <c r="T273" s="70"/>
      <c r="U273" s="70"/>
      <c r="V273" s="70"/>
      <c r="W273" s="70"/>
      <c r="X273" s="70"/>
      <c r="Y273" s="70"/>
      <c r="Z273" s="70"/>
      <c r="AA273" s="70"/>
      <c r="AB273" s="70"/>
      <c r="AC273" s="70"/>
      <c r="AD273" s="70"/>
      <c r="AE273" s="70"/>
      <c r="AF273" s="70"/>
      <c r="AG273" s="70"/>
      <c r="AH273" s="70"/>
      <c r="AI273" s="70"/>
      <c r="AJ273" s="70"/>
      <c r="AK273" s="70"/>
      <c r="AL273" s="70"/>
      <c r="AM273" s="70"/>
      <c r="AN273" s="70"/>
      <c r="AO273" s="70"/>
      <c r="AP273" s="70"/>
      <c r="AQ273" s="70"/>
      <c r="AR273" s="70"/>
      <c r="AS273" s="70"/>
      <c r="AT273" s="70"/>
      <c r="AU273" s="70"/>
      <c r="AV273" s="70"/>
      <c r="AW273" s="70"/>
      <c r="AX273" s="70"/>
      <c r="AY273" s="70"/>
      <c r="AZ273" s="70"/>
      <c r="BA273" s="70"/>
      <c r="BB273" s="70"/>
      <c r="BC273" s="70"/>
      <c r="BD273" s="70"/>
      <c r="BE273" s="70"/>
      <c r="BF273" s="70"/>
      <c r="BG273" s="70"/>
      <c r="BH273" s="70"/>
      <c r="BI273" s="70"/>
      <c r="BJ273" s="70"/>
      <c r="BK273" s="70"/>
      <c r="BL273" s="70"/>
      <c r="BM273" s="70"/>
      <c r="BN273" s="70"/>
      <c r="BO273" s="70"/>
      <c r="BP273" s="70"/>
      <c r="BQ273" s="70"/>
      <c r="BR273" s="70"/>
      <c r="BS273" s="70"/>
      <c r="BT273" s="70"/>
      <c r="BU273" s="70"/>
      <c r="BV273" s="70"/>
      <c r="BW273" s="70"/>
      <c r="BX273" s="70"/>
      <c r="BY273" s="70"/>
      <c r="BZ273" s="70"/>
      <c r="CA273" s="70"/>
      <c r="CB273" s="70"/>
      <c r="CC273" s="70"/>
      <c r="CD273" s="70"/>
      <c r="CE273" s="70"/>
      <c r="CF273" s="70"/>
      <c r="CG273" s="70"/>
      <c r="CH273" s="70"/>
      <c r="CI273" s="70"/>
      <c r="CJ273" s="70"/>
      <c r="CK273" s="70"/>
      <c r="CL273" s="70"/>
      <c r="CM273" s="70"/>
      <c r="CN273" s="70"/>
    </row>
    <row r="274" spans="1:92" s="14" customFormat="1" ht="25.5" x14ac:dyDescent="0.35">
      <c r="A274" s="19"/>
      <c r="B274" s="19"/>
      <c r="C274" s="89"/>
      <c r="D274" s="20">
        <v>4135</v>
      </c>
      <c r="E274" s="203" t="s">
        <v>187</v>
      </c>
      <c r="F274" s="203"/>
      <c r="G274" s="203"/>
      <c r="H274" s="203"/>
      <c r="I274" s="203"/>
      <c r="J274" s="79">
        <v>0</v>
      </c>
      <c r="K274" s="12"/>
      <c r="L274" s="19"/>
      <c r="M274" s="19"/>
      <c r="N274" s="19"/>
      <c r="O274" s="19"/>
      <c r="P274" s="19"/>
      <c r="Q274" s="19"/>
      <c r="R274" s="19"/>
      <c r="S274" s="70"/>
      <c r="T274" s="70"/>
      <c r="U274" s="70"/>
      <c r="V274" s="70"/>
      <c r="W274" s="70"/>
      <c r="X274" s="70"/>
      <c r="Y274" s="70"/>
      <c r="Z274" s="70"/>
      <c r="AA274" s="70"/>
      <c r="AB274" s="70"/>
      <c r="AC274" s="70"/>
      <c r="AD274" s="70"/>
      <c r="AE274" s="70"/>
      <c r="AF274" s="70"/>
      <c r="AG274" s="70"/>
      <c r="AH274" s="70"/>
      <c r="AI274" s="70"/>
      <c r="AJ274" s="70"/>
      <c r="AK274" s="70"/>
      <c r="AL274" s="70"/>
      <c r="AM274" s="70"/>
      <c r="AN274" s="70"/>
      <c r="AO274" s="70"/>
      <c r="AP274" s="70"/>
      <c r="AQ274" s="70"/>
      <c r="AR274" s="70"/>
      <c r="AS274" s="70"/>
      <c r="AT274" s="70"/>
      <c r="AU274" s="70"/>
      <c r="AV274" s="70"/>
      <c r="AW274" s="70"/>
      <c r="AX274" s="70"/>
      <c r="AY274" s="70"/>
      <c r="AZ274" s="70"/>
      <c r="BA274" s="70"/>
      <c r="BB274" s="70"/>
      <c r="BC274" s="70"/>
      <c r="BD274" s="70"/>
      <c r="BE274" s="70"/>
      <c r="BF274" s="70"/>
      <c r="BG274" s="70"/>
      <c r="BH274" s="70"/>
      <c r="BI274" s="70"/>
      <c r="BJ274" s="70"/>
      <c r="BK274" s="70"/>
      <c r="BL274" s="70"/>
      <c r="BM274" s="70"/>
      <c r="BN274" s="70"/>
      <c r="BO274" s="70"/>
      <c r="BP274" s="70"/>
      <c r="BQ274" s="70"/>
      <c r="BR274" s="70"/>
      <c r="BS274" s="70"/>
      <c r="BT274" s="70"/>
      <c r="BU274" s="70"/>
      <c r="BV274" s="70"/>
      <c r="BW274" s="70"/>
      <c r="BX274" s="70"/>
      <c r="BY274" s="70"/>
      <c r="BZ274" s="70"/>
      <c r="CA274" s="70"/>
      <c r="CB274" s="70"/>
      <c r="CC274" s="70"/>
      <c r="CD274" s="70"/>
      <c r="CE274" s="70"/>
      <c r="CF274" s="70"/>
      <c r="CG274" s="70"/>
      <c r="CH274" s="70"/>
      <c r="CI274" s="70"/>
      <c r="CJ274" s="70"/>
      <c r="CK274" s="70"/>
      <c r="CL274" s="70"/>
      <c r="CM274" s="70"/>
      <c r="CN274" s="70"/>
    </row>
    <row r="275" spans="1:92" ht="26.25" x14ac:dyDescent="0.4">
      <c r="A275" s="19"/>
      <c r="B275" s="19"/>
      <c r="C275" s="89">
        <v>414</v>
      </c>
      <c r="D275" s="204" t="s">
        <v>157</v>
      </c>
      <c r="E275" s="204"/>
      <c r="F275" s="204"/>
      <c r="G275" s="204"/>
      <c r="H275" s="204"/>
      <c r="I275" s="204"/>
      <c r="J275" s="90">
        <f>SUM(J276:J284)</f>
        <v>98500</v>
      </c>
      <c r="K275" s="12"/>
      <c r="L275" s="172"/>
      <c r="M275" s="67"/>
      <c r="N275" s="19"/>
      <c r="O275" s="19"/>
      <c r="P275" s="19"/>
      <c r="Q275" s="19"/>
      <c r="R275" s="19"/>
    </row>
    <row r="276" spans="1:92" s="14" customFormat="1" ht="25.5" x14ac:dyDescent="0.35">
      <c r="A276" s="19"/>
      <c r="B276" s="19"/>
      <c r="C276" s="89"/>
      <c r="D276" s="20">
        <v>4141</v>
      </c>
      <c r="E276" s="203" t="s">
        <v>171</v>
      </c>
      <c r="F276" s="203"/>
      <c r="G276" s="203"/>
      <c r="H276" s="203"/>
      <c r="I276" s="203"/>
      <c r="J276" s="83">
        <v>500</v>
      </c>
      <c r="K276" s="12"/>
      <c r="L276" s="181"/>
      <c r="M276" s="67"/>
      <c r="N276" s="19"/>
      <c r="O276" s="19"/>
      <c r="P276" s="19"/>
      <c r="Q276" s="19"/>
      <c r="R276" s="19"/>
      <c r="S276" s="70"/>
      <c r="T276" s="70"/>
      <c r="U276" s="70"/>
      <c r="V276" s="70"/>
      <c r="W276" s="70"/>
      <c r="X276" s="70"/>
      <c r="Y276" s="70"/>
      <c r="Z276" s="70"/>
      <c r="AA276" s="70"/>
      <c r="AB276" s="70"/>
      <c r="AC276" s="70"/>
      <c r="AD276" s="70"/>
      <c r="AE276" s="70"/>
      <c r="AF276" s="70"/>
      <c r="AG276" s="70"/>
      <c r="AH276" s="70"/>
      <c r="AI276" s="70"/>
      <c r="AJ276" s="70"/>
      <c r="AK276" s="70"/>
      <c r="AL276" s="70"/>
      <c r="AM276" s="70"/>
      <c r="AN276" s="70"/>
      <c r="AO276" s="70"/>
      <c r="AP276" s="70"/>
      <c r="AQ276" s="70"/>
      <c r="AR276" s="70"/>
      <c r="AS276" s="70"/>
      <c r="AT276" s="70"/>
      <c r="AU276" s="70"/>
      <c r="AV276" s="70"/>
      <c r="AW276" s="70"/>
      <c r="AX276" s="70"/>
      <c r="AY276" s="70"/>
      <c r="AZ276" s="70"/>
      <c r="BA276" s="70"/>
      <c r="BB276" s="70"/>
      <c r="BC276" s="70"/>
      <c r="BD276" s="70"/>
      <c r="BE276" s="70"/>
      <c r="BF276" s="70"/>
      <c r="BG276" s="70"/>
      <c r="BH276" s="70"/>
      <c r="BI276" s="70"/>
      <c r="BJ276" s="70"/>
      <c r="BK276" s="70"/>
      <c r="BL276" s="70"/>
      <c r="BM276" s="70"/>
      <c r="BN276" s="70"/>
      <c r="BO276" s="70"/>
      <c r="BP276" s="70"/>
      <c r="BQ276" s="70"/>
      <c r="BR276" s="70"/>
      <c r="BS276" s="70"/>
      <c r="BT276" s="70"/>
      <c r="BU276" s="70"/>
      <c r="BV276" s="70"/>
      <c r="BW276" s="70"/>
      <c r="BX276" s="70"/>
      <c r="BY276" s="70"/>
      <c r="BZ276" s="70"/>
      <c r="CA276" s="70"/>
      <c r="CB276" s="70"/>
      <c r="CC276" s="70"/>
      <c r="CD276" s="70"/>
      <c r="CE276" s="70"/>
      <c r="CF276" s="70"/>
      <c r="CG276" s="70"/>
      <c r="CH276" s="70"/>
      <c r="CI276" s="70"/>
      <c r="CJ276" s="70"/>
      <c r="CK276" s="70"/>
      <c r="CL276" s="70"/>
      <c r="CM276" s="70"/>
      <c r="CN276" s="70"/>
    </row>
    <row r="277" spans="1:92" s="14" customFormat="1" ht="25.5" x14ac:dyDescent="0.35">
      <c r="A277" s="19"/>
      <c r="B277" s="19"/>
      <c r="C277" s="89"/>
      <c r="D277" s="20">
        <v>4142</v>
      </c>
      <c r="E277" s="203" t="s">
        <v>172</v>
      </c>
      <c r="F277" s="203"/>
      <c r="G277" s="203"/>
      <c r="H277" s="203"/>
      <c r="I277" s="203"/>
      <c r="J277" s="83">
        <v>500</v>
      </c>
      <c r="K277" s="12"/>
      <c r="L277" s="19"/>
      <c r="M277" s="19"/>
      <c r="N277" s="19"/>
      <c r="O277" s="19"/>
      <c r="P277" s="19"/>
      <c r="Q277" s="19"/>
      <c r="R277" s="19"/>
      <c r="S277" s="70"/>
      <c r="T277" s="70"/>
      <c r="U277" s="70"/>
      <c r="V277" s="70"/>
      <c r="W277" s="70"/>
      <c r="X277" s="70"/>
      <c r="Y277" s="70"/>
      <c r="Z277" s="70"/>
      <c r="AA277" s="70"/>
      <c r="AB277" s="70"/>
      <c r="AC277" s="70"/>
      <c r="AD277" s="70"/>
      <c r="AE277" s="70"/>
      <c r="AF277" s="70"/>
      <c r="AG277" s="70"/>
      <c r="AH277" s="70"/>
      <c r="AI277" s="70"/>
      <c r="AJ277" s="70"/>
      <c r="AK277" s="70"/>
      <c r="AL277" s="70"/>
      <c r="AM277" s="70"/>
      <c r="AN277" s="70"/>
      <c r="AO277" s="70"/>
      <c r="AP277" s="70"/>
      <c r="AQ277" s="70"/>
      <c r="AR277" s="70"/>
      <c r="AS277" s="70"/>
      <c r="AT277" s="70"/>
      <c r="AU277" s="70"/>
      <c r="AV277" s="70"/>
      <c r="AW277" s="70"/>
      <c r="AX277" s="70"/>
      <c r="AY277" s="70"/>
      <c r="AZ277" s="70"/>
      <c r="BA277" s="70"/>
      <c r="BB277" s="70"/>
      <c r="BC277" s="70"/>
      <c r="BD277" s="70"/>
      <c r="BE277" s="70"/>
      <c r="BF277" s="70"/>
      <c r="BG277" s="70"/>
      <c r="BH277" s="70"/>
      <c r="BI277" s="70"/>
      <c r="BJ277" s="70"/>
      <c r="BK277" s="70"/>
      <c r="BL277" s="70"/>
      <c r="BM277" s="70"/>
      <c r="BN277" s="70"/>
      <c r="BO277" s="70"/>
      <c r="BP277" s="70"/>
      <c r="BQ277" s="70"/>
      <c r="BR277" s="70"/>
      <c r="BS277" s="70"/>
      <c r="BT277" s="70"/>
      <c r="BU277" s="70"/>
      <c r="BV277" s="70"/>
      <c r="BW277" s="70"/>
      <c r="BX277" s="70"/>
      <c r="BY277" s="70"/>
      <c r="BZ277" s="70"/>
      <c r="CA277" s="70"/>
      <c r="CB277" s="70"/>
      <c r="CC277" s="70"/>
      <c r="CD277" s="70"/>
      <c r="CE277" s="70"/>
      <c r="CF277" s="70"/>
      <c r="CG277" s="70"/>
      <c r="CH277" s="70"/>
      <c r="CI277" s="70"/>
      <c r="CJ277" s="70"/>
      <c r="CK277" s="70"/>
      <c r="CL277" s="70"/>
      <c r="CM277" s="70"/>
      <c r="CN277" s="70"/>
    </row>
    <row r="278" spans="1:92" s="14" customFormat="1" ht="25.5" x14ac:dyDescent="0.35">
      <c r="A278" s="19"/>
      <c r="B278" s="19"/>
      <c r="C278" s="89"/>
      <c r="D278" s="20">
        <v>4143</v>
      </c>
      <c r="E278" s="203" t="s">
        <v>188</v>
      </c>
      <c r="F278" s="203"/>
      <c r="G278" s="203"/>
      <c r="H278" s="203"/>
      <c r="I278" s="203"/>
      <c r="J278" s="83">
        <v>32000</v>
      </c>
      <c r="K278" s="25"/>
      <c r="L278" s="19"/>
      <c r="M278" s="19"/>
      <c r="N278" s="19"/>
      <c r="O278" s="19"/>
      <c r="P278" s="19"/>
      <c r="Q278" s="19"/>
      <c r="R278" s="19"/>
      <c r="S278" s="70"/>
      <c r="T278" s="70"/>
      <c r="U278" s="70"/>
      <c r="V278" s="70"/>
      <c r="W278" s="70"/>
      <c r="X278" s="70"/>
      <c r="Y278" s="70"/>
      <c r="Z278" s="70"/>
      <c r="AA278" s="70"/>
      <c r="AB278" s="70"/>
      <c r="AC278" s="70"/>
      <c r="AD278" s="70"/>
      <c r="AE278" s="70"/>
      <c r="AF278" s="70"/>
      <c r="AG278" s="70"/>
      <c r="AH278" s="70"/>
      <c r="AI278" s="70"/>
      <c r="AJ278" s="70"/>
      <c r="AK278" s="70"/>
      <c r="AL278" s="70"/>
      <c r="AM278" s="70"/>
      <c r="AN278" s="70"/>
      <c r="AO278" s="70"/>
      <c r="AP278" s="70"/>
      <c r="AQ278" s="70"/>
      <c r="AR278" s="70"/>
      <c r="AS278" s="70"/>
      <c r="AT278" s="70"/>
      <c r="AU278" s="70"/>
      <c r="AV278" s="70"/>
      <c r="AW278" s="70"/>
      <c r="AX278" s="70"/>
      <c r="AY278" s="70"/>
      <c r="AZ278" s="70"/>
      <c r="BA278" s="70"/>
      <c r="BB278" s="70"/>
      <c r="BC278" s="70"/>
      <c r="BD278" s="70"/>
      <c r="BE278" s="70"/>
      <c r="BF278" s="70"/>
      <c r="BG278" s="70"/>
      <c r="BH278" s="70"/>
      <c r="BI278" s="70"/>
      <c r="BJ278" s="70"/>
      <c r="BK278" s="70"/>
      <c r="BL278" s="70"/>
      <c r="BM278" s="70"/>
      <c r="BN278" s="70"/>
      <c r="BO278" s="70"/>
      <c r="BP278" s="70"/>
      <c r="BQ278" s="70"/>
      <c r="BR278" s="70"/>
      <c r="BS278" s="70"/>
      <c r="BT278" s="70"/>
      <c r="BU278" s="70"/>
      <c r="BV278" s="70"/>
      <c r="BW278" s="70"/>
      <c r="BX278" s="70"/>
      <c r="BY278" s="70"/>
      <c r="BZ278" s="70"/>
      <c r="CA278" s="70"/>
      <c r="CB278" s="70"/>
      <c r="CC278" s="70"/>
      <c r="CD278" s="70"/>
      <c r="CE278" s="70"/>
      <c r="CF278" s="70"/>
      <c r="CG278" s="70"/>
      <c r="CH278" s="70"/>
      <c r="CI278" s="70"/>
      <c r="CJ278" s="70"/>
      <c r="CK278" s="70"/>
      <c r="CL278" s="70"/>
      <c r="CM278" s="70"/>
      <c r="CN278" s="70"/>
    </row>
    <row r="279" spans="1:92" s="14" customFormat="1" ht="25.5" x14ac:dyDescent="0.35">
      <c r="A279" s="19"/>
      <c r="B279" s="19"/>
      <c r="C279" s="89"/>
      <c r="D279" s="20">
        <v>4144</v>
      </c>
      <c r="E279" s="203" t="s">
        <v>189</v>
      </c>
      <c r="F279" s="203"/>
      <c r="G279" s="203"/>
      <c r="H279" s="203"/>
      <c r="I279" s="203"/>
      <c r="J279" s="83">
        <v>5000</v>
      </c>
      <c r="K279" s="12"/>
      <c r="L279" s="19"/>
      <c r="M279" s="19"/>
      <c r="N279" s="19"/>
      <c r="O279" s="19"/>
      <c r="P279" s="19"/>
      <c r="Q279" s="19"/>
      <c r="R279" s="19"/>
      <c r="S279" s="70"/>
      <c r="T279" s="70"/>
      <c r="U279" s="70"/>
      <c r="V279" s="70"/>
      <c r="W279" s="70"/>
      <c r="X279" s="70"/>
      <c r="Y279" s="70"/>
      <c r="Z279" s="70"/>
      <c r="AA279" s="70"/>
      <c r="AB279" s="70"/>
      <c r="AC279" s="70"/>
      <c r="AD279" s="70"/>
      <c r="AE279" s="70"/>
      <c r="AF279" s="70"/>
      <c r="AG279" s="70"/>
      <c r="AH279" s="70"/>
      <c r="AI279" s="70"/>
      <c r="AJ279" s="70"/>
      <c r="AK279" s="70"/>
      <c r="AL279" s="70"/>
      <c r="AM279" s="70"/>
      <c r="AN279" s="70"/>
      <c r="AO279" s="70"/>
      <c r="AP279" s="70"/>
      <c r="AQ279" s="70"/>
      <c r="AR279" s="70"/>
      <c r="AS279" s="70"/>
      <c r="AT279" s="70"/>
      <c r="AU279" s="70"/>
      <c r="AV279" s="70"/>
      <c r="AW279" s="70"/>
      <c r="AX279" s="70"/>
      <c r="AY279" s="70"/>
      <c r="AZ279" s="70"/>
      <c r="BA279" s="70"/>
      <c r="BB279" s="70"/>
      <c r="BC279" s="70"/>
      <c r="BD279" s="70"/>
      <c r="BE279" s="70"/>
      <c r="BF279" s="70"/>
      <c r="BG279" s="70"/>
      <c r="BH279" s="70"/>
      <c r="BI279" s="70"/>
      <c r="BJ279" s="70"/>
      <c r="BK279" s="70"/>
      <c r="BL279" s="70"/>
      <c r="BM279" s="70"/>
      <c r="BN279" s="70"/>
      <c r="BO279" s="70"/>
      <c r="BP279" s="70"/>
      <c r="BQ279" s="70"/>
      <c r="BR279" s="70"/>
      <c r="BS279" s="70"/>
      <c r="BT279" s="70"/>
      <c r="BU279" s="70"/>
      <c r="BV279" s="70"/>
      <c r="BW279" s="70"/>
      <c r="BX279" s="70"/>
      <c r="BY279" s="70"/>
      <c r="BZ279" s="70"/>
      <c r="CA279" s="70"/>
      <c r="CB279" s="70"/>
      <c r="CC279" s="70"/>
      <c r="CD279" s="70"/>
      <c r="CE279" s="70"/>
      <c r="CF279" s="70"/>
      <c r="CG279" s="70"/>
      <c r="CH279" s="70"/>
      <c r="CI279" s="70"/>
      <c r="CJ279" s="70"/>
      <c r="CK279" s="70"/>
      <c r="CL279" s="70"/>
      <c r="CM279" s="70"/>
      <c r="CN279" s="70"/>
    </row>
    <row r="280" spans="1:92" s="14" customFormat="1" ht="25.5" x14ac:dyDescent="0.35">
      <c r="A280" s="19"/>
      <c r="B280" s="19"/>
      <c r="C280" s="89"/>
      <c r="D280" s="20">
        <v>4146</v>
      </c>
      <c r="E280" s="203" t="s">
        <v>190</v>
      </c>
      <c r="F280" s="203"/>
      <c r="G280" s="203"/>
      <c r="H280" s="203"/>
      <c r="I280" s="203"/>
      <c r="J280" s="83">
        <v>0</v>
      </c>
      <c r="K280" s="12"/>
      <c r="L280" s="19"/>
      <c r="M280" s="19"/>
      <c r="N280" s="19"/>
      <c r="O280" s="19"/>
      <c r="P280" s="19"/>
      <c r="Q280" s="19"/>
      <c r="R280" s="19"/>
      <c r="S280" s="70"/>
      <c r="T280" s="70"/>
      <c r="U280" s="70"/>
      <c r="V280" s="70"/>
      <c r="W280" s="70"/>
      <c r="X280" s="70"/>
      <c r="Y280" s="70"/>
      <c r="Z280" s="70"/>
      <c r="AA280" s="70"/>
      <c r="AB280" s="70"/>
      <c r="AC280" s="70"/>
      <c r="AD280" s="70"/>
      <c r="AE280" s="70"/>
      <c r="AF280" s="70"/>
      <c r="AG280" s="70"/>
      <c r="AH280" s="70"/>
      <c r="AI280" s="70"/>
      <c r="AJ280" s="70"/>
      <c r="AK280" s="70"/>
      <c r="AL280" s="70"/>
      <c r="AM280" s="70"/>
      <c r="AN280" s="70"/>
      <c r="AO280" s="70"/>
      <c r="AP280" s="70"/>
      <c r="AQ280" s="70"/>
      <c r="AR280" s="70"/>
      <c r="AS280" s="70"/>
      <c r="AT280" s="70"/>
      <c r="AU280" s="70"/>
      <c r="AV280" s="70"/>
      <c r="AW280" s="70"/>
      <c r="AX280" s="70"/>
      <c r="AY280" s="70"/>
      <c r="AZ280" s="70"/>
      <c r="BA280" s="70"/>
      <c r="BB280" s="70"/>
      <c r="BC280" s="70"/>
      <c r="BD280" s="70"/>
      <c r="BE280" s="70"/>
      <c r="BF280" s="70"/>
      <c r="BG280" s="70"/>
      <c r="BH280" s="70"/>
      <c r="BI280" s="70"/>
      <c r="BJ280" s="70"/>
      <c r="BK280" s="70"/>
      <c r="BL280" s="70"/>
      <c r="BM280" s="70"/>
      <c r="BN280" s="70"/>
      <c r="BO280" s="70"/>
      <c r="BP280" s="70"/>
      <c r="BQ280" s="70"/>
      <c r="BR280" s="70"/>
      <c r="BS280" s="70"/>
      <c r="BT280" s="70"/>
      <c r="BU280" s="70"/>
      <c r="BV280" s="70"/>
      <c r="BW280" s="70"/>
      <c r="BX280" s="70"/>
      <c r="BY280" s="70"/>
      <c r="BZ280" s="70"/>
      <c r="CA280" s="70"/>
      <c r="CB280" s="70"/>
      <c r="CC280" s="70"/>
      <c r="CD280" s="70"/>
      <c r="CE280" s="70"/>
      <c r="CF280" s="70"/>
      <c r="CG280" s="70"/>
      <c r="CH280" s="70"/>
      <c r="CI280" s="70"/>
      <c r="CJ280" s="70"/>
      <c r="CK280" s="70"/>
      <c r="CL280" s="70"/>
      <c r="CM280" s="70"/>
      <c r="CN280" s="70"/>
    </row>
    <row r="281" spans="1:92" s="14" customFormat="1" ht="25.5" x14ac:dyDescent="0.35">
      <c r="A281" s="19"/>
      <c r="B281" s="19"/>
      <c r="C281" s="89"/>
      <c r="D281" s="20">
        <v>4147</v>
      </c>
      <c r="E281" s="203" t="s">
        <v>191</v>
      </c>
      <c r="F281" s="203"/>
      <c r="G281" s="203"/>
      <c r="H281" s="203"/>
      <c r="I281" s="203"/>
      <c r="J281" s="83">
        <v>10000</v>
      </c>
      <c r="K281" s="152"/>
      <c r="L281" s="12"/>
      <c r="M281" s="19"/>
      <c r="N281" s="19"/>
      <c r="O281" s="19"/>
      <c r="P281" s="19"/>
      <c r="Q281" s="19"/>
      <c r="R281" s="19"/>
      <c r="S281" s="70"/>
      <c r="T281" s="70"/>
      <c r="U281" s="70"/>
      <c r="V281" s="70"/>
      <c r="W281" s="70"/>
      <c r="X281" s="70"/>
      <c r="Y281" s="70"/>
      <c r="Z281" s="70"/>
      <c r="AA281" s="70"/>
      <c r="AB281" s="70"/>
      <c r="AC281" s="70"/>
      <c r="AD281" s="70"/>
      <c r="AE281" s="70"/>
      <c r="AF281" s="70"/>
      <c r="AG281" s="70"/>
      <c r="AH281" s="70"/>
      <c r="AI281" s="70"/>
      <c r="AJ281" s="70"/>
      <c r="AK281" s="70"/>
      <c r="AL281" s="70"/>
      <c r="AM281" s="70"/>
      <c r="AN281" s="70"/>
      <c r="AO281" s="70"/>
      <c r="AP281" s="70"/>
      <c r="AQ281" s="70"/>
      <c r="AR281" s="70"/>
      <c r="AS281" s="70"/>
      <c r="AT281" s="70"/>
      <c r="AU281" s="70"/>
      <c r="AV281" s="70"/>
      <c r="AW281" s="70"/>
      <c r="AX281" s="70"/>
      <c r="AY281" s="70"/>
      <c r="AZ281" s="70"/>
      <c r="BA281" s="70"/>
      <c r="BB281" s="70"/>
      <c r="BC281" s="70"/>
      <c r="BD281" s="70"/>
      <c r="BE281" s="70"/>
      <c r="BF281" s="70"/>
      <c r="BG281" s="70"/>
      <c r="BH281" s="70"/>
      <c r="BI281" s="70"/>
      <c r="BJ281" s="70"/>
      <c r="BK281" s="70"/>
      <c r="BL281" s="70"/>
      <c r="BM281" s="70"/>
      <c r="BN281" s="70"/>
      <c r="BO281" s="70"/>
      <c r="BP281" s="70"/>
      <c r="BQ281" s="70"/>
      <c r="BR281" s="70"/>
      <c r="BS281" s="70"/>
      <c r="BT281" s="70"/>
      <c r="BU281" s="70"/>
      <c r="BV281" s="70"/>
      <c r="BW281" s="70"/>
      <c r="BX281" s="70"/>
      <c r="BY281" s="70"/>
      <c r="BZ281" s="70"/>
      <c r="CA281" s="70"/>
      <c r="CB281" s="70"/>
      <c r="CC281" s="70"/>
      <c r="CD281" s="70"/>
      <c r="CE281" s="70"/>
      <c r="CF281" s="70"/>
      <c r="CG281" s="70"/>
      <c r="CH281" s="70"/>
      <c r="CI281" s="70"/>
      <c r="CJ281" s="70"/>
      <c r="CK281" s="70"/>
      <c r="CL281" s="70"/>
      <c r="CM281" s="70"/>
      <c r="CN281" s="70"/>
    </row>
    <row r="282" spans="1:92" s="14" customFormat="1" ht="25.5" x14ac:dyDescent="0.35">
      <c r="A282" s="19"/>
      <c r="B282" s="19"/>
      <c r="C282" s="89"/>
      <c r="D282" s="20">
        <v>4148</v>
      </c>
      <c r="E282" s="203" t="s">
        <v>192</v>
      </c>
      <c r="F282" s="203"/>
      <c r="G282" s="203"/>
      <c r="H282" s="203"/>
      <c r="I282" s="203"/>
      <c r="J282" s="83">
        <v>500</v>
      </c>
      <c r="K282" s="12"/>
      <c r="L282" s="12"/>
      <c r="M282" s="19"/>
      <c r="N282" s="19"/>
      <c r="O282" s="19"/>
      <c r="P282" s="19"/>
      <c r="Q282" s="19"/>
      <c r="R282" s="19"/>
      <c r="S282" s="70"/>
      <c r="T282" s="70"/>
      <c r="U282" s="70"/>
      <c r="V282" s="70"/>
      <c r="W282" s="70"/>
      <c r="X282" s="70"/>
      <c r="Y282" s="70"/>
      <c r="Z282" s="70"/>
      <c r="AA282" s="70"/>
      <c r="AB282" s="70"/>
      <c r="AC282" s="70"/>
      <c r="AD282" s="70"/>
      <c r="AE282" s="70"/>
      <c r="AF282" s="70"/>
      <c r="AG282" s="70"/>
      <c r="AH282" s="70"/>
      <c r="AI282" s="70"/>
      <c r="AJ282" s="70"/>
      <c r="AK282" s="70"/>
      <c r="AL282" s="70"/>
      <c r="AM282" s="70"/>
      <c r="AN282" s="70"/>
      <c r="AO282" s="70"/>
      <c r="AP282" s="70"/>
      <c r="AQ282" s="70"/>
      <c r="AR282" s="70"/>
      <c r="AS282" s="70"/>
      <c r="AT282" s="70"/>
      <c r="AU282" s="70"/>
      <c r="AV282" s="70"/>
      <c r="AW282" s="70"/>
      <c r="AX282" s="70"/>
      <c r="AY282" s="70"/>
      <c r="AZ282" s="70"/>
      <c r="BA282" s="70"/>
      <c r="BB282" s="70"/>
      <c r="BC282" s="70"/>
      <c r="BD282" s="70"/>
      <c r="BE282" s="70"/>
      <c r="BF282" s="70"/>
      <c r="BG282" s="70"/>
      <c r="BH282" s="70"/>
      <c r="BI282" s="70"/>
      <c r="BJ282" s="70"/>
      <c r="BK282" s="70"/>
      <c r="BL282" s="70"/>
      <c r="BM282" s="70"/>
      <c r="BN282" s="70"/>
      <c r="BO282" s="70"/>
      <c r="BP282" s="70"/>
      <c r="BQ282" s="70"/>
      <c r="BR282" s="70"/>
      <c r="BS282" s="70"/>
      <c r="BT282" s="70"/>
      <c r="BU282" s="70"/>
      <c r="BV282" s="70"/>
      <c r="BW282" s="70"/>
      <c r="BX282" s="70"/>
      <c r="BY282" s="70"/>
      <c r="BZ282" s="70"/>
      <c r="CA282" s="70"/>
      <c r="CB282" s="70"/>
      <c r="CC282" s="70"/>
      <c r="CD282" s="70"/>
      <c r="CE282" s="70"/>
      <c r="CF282" s="70"/>
      <c r="CG282" s="70"/>
      <c r="CH282" s="70"/>
      <c r="CI282" s="70"/>
      <c r="CJ282" s="70"/>
      <c r="CK282" s="70"/>
      <c r="CL282" s="70"/>
      <c r="CM282" s="70"/>
      <c r="CN282" s="70"/>
    </row>
    <row r="283" spans="1:92" s="14" customFormat="1" ht="25.5" x14ac:dyDescent="0.35">
      <c r="A283" s="19"/>
      <c r="B283" s="19"/>
      <c r="C283" s="89"/>
      <c r="D283" s="20">
        <v>4149</v>
      </c>
      <c r="E283" s="203" t="s">
        <v>159</v>
      </c>
      <c r="F283" s="203"/>
      <c r="G283" s="203"/>
      <c r="H283" s="203"/>
      <c r="I283" s="203"/>
      <c r="J283" s="83">
        <v>10000</v>
      </c>
      <c r="K283" s="12"/>
      <c r="L283" s="19"/>
      <c r="M283" s="19"/>
      <c r="N283" s="19"/>
      <c r="O283" s="19"/>
      <c r="P283" s="19"/>
      <c r="Q283" s="19"/>
      <c r="R283" s="19"/>
      <c r="S283" s="70"/>
      <c r="T283" s="70"/>
      <c r="U283" s="70"/>
      <c r="V283" s="70"/>
      <c r="W283" s="70"/>
      <c r="X283" s="70"/>
      <c r="Y283" s="70"/>
      <c r="Z283" s="70"/>
      <c r="AA283" s="70"/>
      <c r="AB283" s="70"/>
      <c r="AC283" s="70"/>
      <c r="AD283" s="70"/>
      <c r="AE283" s="70"/>
      <c r="AF283" s="70"/>
      <c r="AG283" s="70"/>
      <c r="AH283" s="70"/>
      <c r="AI283" s="70"/>
      <c r="AJ283" s="70"/>
      <c r="AK283" s="70"/>
      <c r="AL283" s="70"/>
      <c r="AM283" s="70"/>
      <c r="AN283" s="70"/>
      <c r="AO283" s="70"/>
      <c r="AP283" s="70"/>
      <c r="AQ283" s="70"/>
      <c r="AR283" s="70"/>
      <c r="AS283" s="70"/>
      <c r="AT283" s="70"/>
      <c r="AU283" s="70"/>
      <c r="AV283" s="70"/>
      <c r="AW283" s="70"/>
      <c r="AX283" s="70"/>
      <c r="AY283" s="70"/>
      <c r="AZ283" s="70"/>
      <c r="BA283" s="70"/>
      <c r="BB283" s="70"/>
      <c r="BC283" s="70"/>
      <c r="BD283" s="70"/>
      <c r="BE283" s="70"/>
      <c r="BF283" s="70"/>
      <c r="BG283" s="70"/>
      <c r="BH283" s="70"/>
      <c r="BI283" s="70"/>
      <c r="BJ283" s="70"/>
      <c r="BK283" s="70"/>
      <c r="BL283" s="70"/>
      <c r="BM283" s="70"/>
      <c r="BN283" s="70"/>
      <c r="BO283" s="70"/>
      <c r="BP283" s="70"/>
      <c r="BQ283" s="70"/>
      <c r="BR283" s="70"/>
      <c r="BS283" s="70"/>
      <c r="BT283" s="70"/>
      <c r="BU283" s="70"/>
      <c r="BV283" s="70"/>
      <c r="BW283" s="70"/>
      <c r="BX283" s="70"/>
      <c r="BY283" s="70"/>
      <c r="BZ283" s="70"/>
      <c r="CA283" s="70"/>
      <c r="CB283" s="70"/>
      <c r="CC283" s="70"/>
      <c r="CD283" s="70"/>
      <c r="CE283" s="70"/>
      <c r="CF283" s="70"/>
      <c r="CG283" s="70"/>
      <c r="CH283" s="70"/>
      <c r="CI283" s="70"/>
      <c r="CJ283" s="70"/>
      <c r="CK283" s="70"/>
      <c r="CL283" s="70"/>
      <c r="CM283" s="70"/>
      <c r="CN283" s="70"/>
    </row>
    <row r="284" spans="1:92" s="14" customFormat="1" ht="25.5" x14ac:dyDescent="0.35">
      <c r="A284" s="19"/>
      <c r="B284" s="19"/>
      <c r="C284" s="89"/>
      <c r="D284" s="20">
        <v>41491</v>
      </c>
      <c r="E284" s="203" t="s">
        <v>193</v>
      </c>
      <c r="F284" s="203"/>
      <c r="G284" s="203"/>
      <c r="H284" s="203"/>
      <c r="I284" s="203"/>
      <c r="J284" s="83">
        <v>40000</v>
      </c>
      <c r="K284" s="12"/>
      <c r="L284" s="19"/>
      <c r="M284" s="19"/>
      <c r="N284" s="19"/>
      <c r="O284" s="19"/>
      <c r="P284" s="19"/>
      <c r="Q284" s="19"/>
      <c r="R284" s="19"/>
      <c r="S284" s="70"/>
      <c r="T284" s="70"/>
      <c r="U284" s="70"/>
      <c r="V284" s="70"/>
      <c r="W284" s="70"/>
      <c r="X284" s="70"/>
      <c r="Y284" s="70"/>
      <c r="Z284" s="70"/>
      <c r="AA284" s="70"/>
      <c r="AB284" s="70"/>
      <c r="AC284" s="70"/>
      <c r="AD284" s="70"/>
      <c r="AE284" s="70"/>
      <c r="AF284" s="70"/>
      <c r="AG284" s="70"/>
      <c r="AH284" s="70"/>
      <c r="AI284" s="70"/>
      <c r="AJ284" s="70"/>
      <c r="AK284" s="70"/>
      <c r="AL284" s="70"/>
      <c r="AM284" s="70"/>
      <c r="AN284" s="70"/>
      <c r="AO284" s="70"/>
      <c r="AP284" s="70"/>
      <c r="AQ284" s="70"/>
      <c r="AR284" s="70"/>
      <c r="AS284" s="70"/>
      <c r="AT284" s="70"/>
      <c r="AU284" s="70"/>
      <c r="AV284" s="70"/>
      <c r="AW284" s="70"/>
      <c r="AX284" s="70"/>
      <c r="AY284" s="70"/>
      <c r="AZ284" s="70"/>
      <c r="BA284" s="70"/>
      <c r="BB284" s="70"/>
      <c r="BC284" s="70"/>
      <c r="BD284" s="70"/>
      <c r="BE284" s="70"/>
      <c r="BF284" s="70"/>
      <c r="BG284" s="70"/>
      <c r="BH284" s="70"/>
      <c r="BI284" s="70"/>
      <c r="BJ284" s="70"/>
      <c r="BK284" s="70"/>
      <c r="BL284" s="70"/>
      <c r="BM284" s="70"/>
      <c r="BN284" s="70"/>
      <c r="BO284" s="70"/>
      <c r="BP284" s="70"/>
      <c r="BQ284" s="70"/>
      <c r="BR284" s="70"/>
      <c r="BS284" s="70"/>
      <c r="BT284" s="70"/>
      <c r="BU284" s="70"/>
      <c r="BV284" s="70"/>
      <c r="BW284" s="70"/>
      <c r="BX284" s="70"/>
      <c r="BY284" s="70"/>
      <c r="BZ284" s="70"/>
      <c r="CA284" s="70"/>
      <c r="CB284" s="70"/>
      <c r="CC284" s="70"/>
      <c r="CD284" s="70"/>
      <c r="CE284" s="70"/>
      <c r="CF284" s="70"/>
      <c r="CG284" s="70"/>
      <c r="CH284" s="70"/>
      <c r="CI284" s="70"/>
      <c r="CJ284" s="70"/>
      <c r="CK284" s="70"/>
      <c r="CL284" s="70"/>
      <c r="CM284" s="70"/>
      <c r="CN284" s="70"/>
    </row>
    <row r="285" spans="1:92" ht="26.25" x14ac:dyDescent="0.4">
      <c r="A285" s="19"/>
      <c r="B285" s="19"/>
      <c r="C285" s="89">
        <v>417</v>
      </c>
      <c r="D285" s="204" t="s">
        <v>107</v>
      </c>
      <c r="E285" s="204"/>
      <c r="F285" s="204"/>
      <c r="G285" s="204"/>
      <c r="H285" s="204"/>
      <c r="I285" s="204"/>
      <c r="J285" s="90">
        <f>SUM(J286)</f>
        <v>60000</v>
      </c>
      <c r="K285" s="67"/>
      <c r="L285" s="19"/>
      <c r="M285" s="19"/>
      <c r="N285" s="19"/>
      <c r="O285" s="19"/>
      <c r="P285" s="70"/>
      <c r="Q285" s="70"/>
      <c r="R285" s="70"/>
      <c r="CL285"/>
      <c r="CM285"/>
      <c r="CN285"/>
    </row>
    <row r="286" spans="1:92" s="14" customFormat="1" ht="26.25" customHeight="1" x14ac:dyDescent="0.35">
      <c r="A286" s="19"/>
      <c r="B286" s="40"/>
      <c r="C286" s="89"/>
      <c r="D286" s="20">
        <v>4171</v>
      </c>
      <c r="E286" s="203" t="s">
        <v>108</v>
      </c>
      <c r="F286" s="203"/>
      <c r="G286" s="203"/>
      <c r="H286" s="203"/>
      <c r="I286" s="203"/>
      <c r="J286" s="83">
        <v>60000</v>
      </c>
      <c r="K286" s="12"/>
      <c r="L286" s="68"/>
      <c r="M286" s="68"/>
      <c r="N286" s="67"/>
      <c r="O286" s="19"/>
      <c r="P286" s="19"/>
      <c r="Q286" s="19"/>
      <c r="R286" s="19"/>
      <c r="S286" s="70"/>
      <c r="T286" s="70"/>
      <c r="U286" s="70"/>
      <c r="V286" s="70"/>
      <c r="W286" s="70"/>
      <c r="X286" s="70"/>
      <c r="Y286" s="70"/>
      <c r="Z286" s="70"/>
      <c r="AA286" s="70"/>
      <c r="AB286" s="70"/>
      <c r="AC286" s="70"/>
      <c r="AD286" s="70"/>
      <c r="AE286" s="70"/>
      <c r="AF286" s="70"/>
      <c r="AG286" s="70"/>
      <c r="AH286" s="70"/>
      <c r="AI286" s="70"/>
      <c r="AJ286" s="70"/>
      <c r="AK286" s="70"/>
      <c r="AL286" s="70"/>
      <c r="AM286" s="70"/>
      <c r="AN286" s="70"/>
      <c r="AO286" s="70"/>
      <c r="AP286" s="70"/>
      <c r="AQ286" s="70"/>
      <c r="AR286" s="70"/>
      <c r="AS286" s="70"/>
      <c r="AT286" s="70"/>
      <c r="AU286" s="70"/>
      <c r="AV286" s="70"/>
      <c r="AW286" s="70"/>
      <c r="AX286" s="70"/>
      <c r="AY286" s="70"/>
      <c r="AZ286" s="70"/>
      <c r="BA286" s="70"/>
      <c r="BB286" s="70"/>
      <c r="BC286" s="70"/>
      <c r="BD286" s="70"/>
      <c r="BE286" s="70"/>
      <c r="BF286" s="70"/>
      <c r="BG286" s="70"/>
      <c r="BH286" s="70"/>
      <c r="BI286" s="70"/>
      <c r="BJ286" s="70"/>
      <c r="BK286" s="70"/>
      <c r="BL286" s="70"/>
      <c r="BM286" s="70"/>
      <c r="BN286" s="70"/>
      <c r="BO286" s="70"/>
      <c r="BP286" s="70"/>
      <c r="BQ286" s="70"/>
      <c r="BR286" s="70"/>
      <c r="BS286" s="70"/>
      <c r="BT286" s="70"/>
      <c r="BU286" s="70"/>
      <c r="BV286" s="70"/>
      <c r="BW286" s="70"/>
      <c r="BX286" s="70"/>
      <c r="BY286" s="70"/>
      <c r="BZ286" s="70"/>
      <c r="CA286" s="70"/>
      <c r="CB286" s="70"/>
      <c r="CC286" s="70"/>
      <c r="CD286" s="70"/>
      <c r="CE286" s="70"/>
      <c r="CF286" s="70"/>
      <c r="CG286" s="70"/>
      <c r="CH286" s="70"/>
      <c r="CI286" s="70"/>
      <c r="CJ286" s="70"/>
      <c r="CK286" s="70"/>
      <c r="CL286" s="70"/>
      <c r="CM286" s="70"/>
      <c r="CN286" s="70"/>
    </row>
    <row r="287" spans="1:92" ht="26.25" x14ac:dyDescent="0.4">
      <c r="A287" s="19"/>
      <c r="B287" s="19"/>
      <c r="C287" s="89">
        <v>419</v>
      </c>
      <c r="D287" s="204" t="s">
        <v>111</v>
      </c>
      <c r="E287" s="204"/>
      <c r="F287" s="204"/>
      <c r="G287" s="204"/>
      <c r="H287" s="204"/>
      <c r="I287" s="204"/>
      <c r="J287" s="90">
        <f>SUM(J288:J294)</f>
        <v>76500</v>
      </c>
      <c r="K287" s="12"/>
      <c r="L287" s="19"/>
      <c r="M287" s="19"/>
      <c r="N287" s="19"/>
      <c r="O287" s="19"/>
      <c r="P287" s="19"/>
      <c r="Q287" s="19"/>
      <c r="R287" s="19"/>
    </row>
    <row r="288" spans="1:92" s="14" customFormat="1" ht="25.5" x14ac:dyDescent="0.35">
      <c r="A288" s="19"/>
      <c r="B288" s="19"/>
      <c r="C288" s="89"/>
      <c r="D288" s="20">
        <v>4191</v>
      </c>
      <c r="E288" s="203" t="s">
        <v>194</v>
      </c>
      <c r="F288" s="203"/>
      <c r="G288" s="203"/>
      <c r="H288" s="203"/>
      <c r="I288" s="203"/>
      <c r="J288" s="83">
        <v>10000</v>
      </c>
      <c r="K288" s="12"/>
      <c r="L288" s="19"/>
      <c r="M288" s="19"/>
      <c r="N288" s="19"/>
      <c r="O288" s="19"/>
      <c r="P288" s="19"/>
      <c r="Q288" s="19"/>
      <c r="R288" s="19"/>
      <c r="S288" s="70"/>
      <c r="T288" s="70"/>
      <c r="U288" s="70"/>
      <c r="V288" s="70"/>
      <c r="W288" s="70"/>
      <c r="X288" s="70"/>
      <c r="Y288" s="70"/>
      <c r="Z288" s="70"/>
      <c r="AA288" s="70"/>
      <c r="AB288" s="70"/>
      <c r="AC288" s="70"/>
      <c r="AD288" s="70"/>
      <c r="AE288" s="70"/>
      <c r="AF288" s="70"/>
      <c r="AG288" s="70"/>
      <c r="AH288" s="70"/>
      <c r="AI288" s="70"/>
      <c r="AJ288" s="70"/>
      <c r="AK288" s="70"/>
      <c r="AL288" s="70"/>
      <c r="AM288" s="70"/>
      <c r="AN288" s="70"/>
      <c r="AO288" s="70"/>
      <c r="AP288" s="70"/>
      <c r="AQ288" s="70"/>
      <c r="AR288" s="70"/>
      <c r="AS288" s="70"/>
      <c r="AT288" s="70"/>
      <c r="AU288" s="70"/>
      <c r="AV288" s="70"/>
      <c r="AW288" s="70"/>
      <c r="AX288" s="70"/>
      <c r="AY288" s="70"/>
      <c r="AZ288" s="70"/>
      <c r="BA288" s="70"/>
      <c r="BB288" s="70"/>
      <c r="BC288" s="70"/>
      <c r="BD288" s="70"/>
      <c r="BE288" s="70"/>
      <c r="BF288" s="70"/>
      <c r="BG288" s="70"/>
      <c r="BH288" s="70"/>
      <c r="BI288" s="70"/>
      <c r="BJ288" s="70"/>
      <c r="BK288" s="70"/>
      <c r="BL288" s="70"/>
      <c r="BM288" s="70"/>
      <c r="BN288" s="70"/>
      <c r="BO288" s="70"/>
      <c r="BP288" s="70"/>
      <c r="BQ288" s="70"/>
      <c r="BR288" s="70"/>
      <c r="BS288" s="70"/>
      <c r="BT288" s="70"/>
      <c r="BU288" s="70"/>
      <c r="BV288" s="70"/>
      <c r="BW288" s="70"/>
      <c r="BX288" s="70"/>
      <c r="BY288" s="70"/>
      <c r="BZ288" s="70"/>
      <c r="CA288" s="70"/>
      <c r="CB288" s="70"/>
      <c r="CC288" s="70"/>
      <c r="CD288" s="70"/>
      <c r="CE288" s="70"/>
      <c r="CF288" s="70"/>
      <c r="CG288" s="70"/>
      <c r="CH288" s="70"/>
      <c r="CI288" s="70"/>
      <c r="CJ288" s="70"/>
      <c r="CK288" s="70"/>
      <c r="CL288" s="70"/>
      <c r="CM288" s="70"/>
      <c r="CN288" s="70"/>
    </row>
    <row r="289" spans="1:92" s="14" customFormat="1" ht="25.5" x14ac:dyDescent="0.35">
      <c r="A289" s="19"/>
      <c r="B289" s="19"/>
      <c r="C289" s="89"/>
      <c r="D289" s="20">
        <v>4192</v>
      </c>
      <c r="E289" s="203" t="s">
        <v>195</v>
      </c>
      <c r="F289" s="203"/>
      <c r="G289" s="203"/>
      <c r="H289" s="203"/>
      <c r="I289" s="203"/>
      <c r="J289" s="79">
        <v>15000</v>
      </c>
      <c r="K289" s="12"/>
      <c r="L289" s="19"/>
      <c r="M289" s="19"/>
      <c r="N289" s="19"/>
      <c r="O289" s="19"/>
      <c r="P289" s="19"/>
      <c r="Q289" s="19"/>
      <c r="R289" s="19"/>
      <c r="S289" s="70"/>
      <c r="T289" s="70"/>
      <c r="U289" s="70"/>
      <c r="V289" s="70"/>
      <c r="W289" s="70"/>
      <c r="X289" s="70"/>
      <c r="Y289" s="70"/>
      <c r="Z289" s="70"/>
      <c r="AA289" s="70"/>
      <c r="AB289" s="70"/>
      <c r="AC289" s="70"/>
      <c r="AD289" s="70"/>
      <c r="AE289" s="70"/>
      <c r="AF289" s="70"/>
      <c r="AG289" s="70"/>
      <c r="AH289" s="70"/>
      <c r="AI289" s="70"/>
      <c r="AJ289" s="70"/>
      <c r="AK289" s="70"/>
      <c r="AL289" s="70"/>
      <c r="AM289" s="70"/>
      <c r="AN289" s="70"/>
      <c r="AO289" s="70"/>
      <c r="AP289" s="70"/>
      <c r="AQ289" s="70"/>
      <c r="AR289" s="70"/>
      <c r="AS289" s="70"/>
      <c r="AT289" s="70"/>
      <c r="AU289" s="70"/>
      <c r="AV289" s="70"/>
      <c r="AW289" s="70"/>
      <c r="AX289" s="70"/>
      <c r="AY289" s="70"/>
      <c r="AZ289" s="70"/>
      <c r="BA289" s="70"/>
      <c r="BB289" s="70"/>
      <c r="BC289" s="70"/>
      <c r="BD289" s="70"/>
      <c r="BE289" s="70"/>
      <c r="BF289" s="70"/>
      <c r="BG289" s="70"/>
      <c r="BH289" s="70"/>
      <c r="BI289" s="70"/>
      <c r="BJ289" s="70"/>
      <c r="BK289" s="70"/>
      <c r="BL289" s="70"/>
      <c r="BM289" s="70"/>
      <c r="BN289" s="70"/>
      <c r="BO289" s="70"/>
      <c r="BP289" s="70"/>
      <c r="BQ289" s="70"/>
      <c r="BR289" s="70"/>
      <c r="BS289" s="70"/>
      <c r="BT289" s="70"/>
      <c r="BU289" s="70"/>
      <c r="BV289" s="70"/>
      <c r="BW289" s="70"/>
      <c r="BX289" s="70"/>
      <c r="BY289" s="70"/>
      <c r="BZ289" s="70"/>
      <c r="CA289" s="70"/>
      <c r="CB289" s="70"/>
      <c r="CC289" s="70"/>
      <c r="CD289" s="70"/>
      <c r="CE289" s="70"/>
      <c r="CF289" s="70"/>
      <c r="CG289" s="70"/>
      <c r="CH289" s="70"/>
      <c r="CI289" s="70"/>
      <c r="CJ289" s="70"/>
      <c r="CK289" s="70"/>
      <c r="CL289" s="70"/>
      <c r="CM289" s="70"/>
      <c r="CN289" s="70"/>
    </row>
    <row r="290" spans="1:92" s="14" customFormat="1" ht="25.5" x14ac:dyDescent="0.35">
      <c r="A290" s="19"/>
      <c r="B290" s="19"/>
      <c r="C290" s="89"/>
      <c r="D290" s="20">
        <v>4194</v>
      </c>
      <c r="E290" s="203" t="s">
        <v>115</v>
      </c>
      <c r="F290" s="203"/>
      <c r="G290" s="203"/>
      <c r="H290" s="203"/>
      <c r="I290" s="203"/>
      <c r="J290" s="83">
        <v>6000</v>
      </c>
      <c r="K290" s="12"/>
      <c r="L290" s="22"/>
      <c r="M290" s="19"/>
      <c r="N290" s="19"/>
      <c r="O290" s="19"/>
      <c r="P290" s="19"/>
      <c r="Q290" s="19"/>
      <c r="R290" s="19"/>
      <c r="S290" s="70"/>
      <c r="T290" s="70"/>
      <c r="U290" s="70"/>
      <c r="V290" s="70"/>
      <c r="W290" s="70"/>
      <c r="X290" s="70"/>
      <c r="Y290" s="70"/>
      <c r="Z290" s="70"/>
      <c r="AA290" s="70"/>
      <c r="AB290" s="70"/>
      <c r="AC290" s="70"/>
      <c r="AD290" s="70"/>
      <c r="AE290" s="70"/>
      <c r="AF290" s="70"/>
      <c r="AG290" s="70"/>
      <c r="AH290" s="70"/>
      <c r="AI290" s="70"/>
      <c r="AJ290" s="70"/>
      <c r="AK290" s="70"/>
      <c r="AL290" s="70"/>
      <c r="AM290" s="70"/>
      <c r="AN290" s="70"/>
      <c r="AO290" s="70"/>
      <c r="AP290" s="70"/>
      <c r="AQ290" s="70"/>
      <c r="AR290" s="70"/>
      <c r="AS290" s="70"/>
      <c r="AT290" s="70"/>
      <c r="AU290" s="70"/>
      <c r="AV290" s="70"/>
      <c r="AW290" s="70"/>
      <c r="AX290" s="70"/>
      <c r="AY290" s="70"/>
      <c r="AZ290" s="70"/>
      <c r="BA290" s="70"/>
      <c r="BB290" s="70"/>
      <c r="BC290" s="70"/>
      <c r="BD290" s="70"/>
      <c r="BE290" s="70"/>
      <c r="BF290" s="70"/>
      <c r="BG290" s="70"/>
      <c r="BH290" s="70"/>
      <c r="BI290" s="70"/>
      <c r="BJ290" s="70"/>
      <c r="BK290" s="70"/>
      <c r="BL290" s="70"/>
      <c r="BM290" s="70"/>
      <c r="BN290" s="70"/>
      <c r="BO290" s="70"/>
      <c r="BP290" s="70"/>
      <c r="BQ290" s="70"/>
      <c r="BR290" s="70"/>
      <c r="BS290" s="70"/>
      <c r="BT290" s="70"/>
      <c r="BU290" s="70"/>
      <c r="BV290" s="70"/>
      <c r="BW290" s="70"/>
      <c r="BX290" s="70"/>
      <c r="BY290" s="70"/>
      <c r="BZ290" s="70"/>
      <c r="CA290" s="70"/>
      <c r="CB290" s="70"/>
      <c r="CC290" s="70"/>
      <c r="CD290" s="70"/>
      <c r="CE290" s="70"/>
      <c r="CF290" s="70"/>
      <c r="CG290" s="70"/>
      <c r="CH290" s="70"/>
      <c r="CI290" s="70"/>
      <c r="CJ290" s="70"/>
      <c r="CK290" s="70"/>
      <c r="CL290" s="70"/>
      <c r="CM290" s="70"/>
      <c r="CN290" s="70"/>
    </row>
    <row r="291" spans="1:92" s="14" customFormat="1" ht="25.5" x14ac:dyDescent="0.35">
      <c r="A291" s="19"/>
      <c r="B291" s="19"/>
      <c r="C291" s="89"/>
      <c r="D291" s="20">
        <v>4195</v>
      </c>
      <c r="E291" s="267" t="s">
        <v>196</v>
      </c>
      <c r="F291" s="267"/>
      <c r="G291" s="267"/>
      <c r="H291" s="267"/>
      <c r="I291" s="267"/>
      <c r="J291" s="83">
        <v>5000</v>
      </c>
      <c r="K291" s="12"/>
      <c r="L291" s="19"/>
      <c r="M291" s="19"/>
      <c r="N291" s="19"/>
      <c r="O291" s="19"/>
      <c r="P291" s="19"/>
      <c r="Q291" s="19"/>
      <c r="R291" s="19"/>
      <c r="S291" s="70"/>
      <c r="T291" s="70"/>
      <c r="U291" s="70"/>
      <c r="V291" s="70"/>
      <c r="W291" s="70"/>
      <c r="X291" s="70"/>
      <c r="Y291" s="70"/>
      <c r="Z291" s="70"/>
      <c r="AA291" s="70"/>
      <c r="AB291" s="70"/>
      <c r="AC291" s="70"/>
      <c r="AD291" s="70"/>
      <c r="AE291" s="70"/>
      <c r="AF291" s="70"/>
      <c r="AG291" s="70"/>
      <c r="AH291" s="70"/>
      <c r="AI291" s="70"/>
      <c r="AJ291" s="70"/>
      <c r="AK291" s="70"/>
      <c r="AL291" s="70"/>
      <c r="AM291" s="70"/>
      <c r="AN291" s="70"/>
      <c r="AO291" s="70"/>
      <c r="AP291" s="70"/>
      <c r="AQ291" s="70"/>
      <c r="AR291" s="70"/>
      <c r="AS291" s="70"/>
      <c r="AT291" s="70"/>
      <c r="AU291" s="70"/>
      <c r="AV291" s="70"/>
      <c r="AW291" s="70"/>
      <c r="AX291" s="70"/>
      <c r="AY291" s="70"/>
      <c r="AZ291" s="70"/>
      <c r="BA291" s="70"/>
      <c r="BB291" s="70"/>
      <c r="BC291" s="70"/>
      <c r="BD291" s="70"/>
      <c r="BE291" s="70"/>
      <c r="BF291" s="70"/>
      <c r="BG291" s="70"/>
      <c r="BH291" s="70"/>
      <c r="BI291" s="70"/>
      <c r="BJ291" s="70"/>
      <c r="BK291" s="70"/>
      <c r="BL291" s="70"/>
      <c r="BM291" s="70"/>
      <c r="BN291" s="70"/>
      <c r="BO291" s="70"/>
      <c r="BP291" s="70"/>
      <c r="BQ291" s="70"/>
      <c r="BR291" s="70"/>
      <c r="BS291" s="70"/>
      <c r="BT291" s="70"/>
      <c r="BU291" s="70"/>
      <c r="BV291" s="70"/>
      <c r="BW291" s="70"/>
      <c r="BX291" s="70"/>
      <c r="BY291" s="70"/>
      <c r="BZ291" s="70"/>
      <c r="CA291" s="70"/>
      <c r="CB291" s="70"/>
      <c r="CC291" s="70"/>
      <c r="CD291" s="70"/>
      <c r="CE291" s="70"/>
      <c r="CF291" s="70"/>
      <c r="CG291" s="70"/>
      <c r="CH291" s="70"/>
      <c r="CI291" s="70"/>
      <c r="CJ291" s="70"/>
      <c r="CK291" s="70"/>
      <c r="CL291" s="70"/>
      <c r="CM291" s="70"/>
      <c r="CN291" s="70"/>
    </row>
    <row r="292" spans="1:92" s="14" customFormat="1" ht="25.5" x14ac:dyDescent="0.35">
      <c r="A292" s="19"/>
      <c r="B292" s="19"/>
      <c r="C292" s="89"/>
      <c r="D292" s="20">
        <v>4196</v>
      </c>
      <c r="E292" s="203" t="s">
        <v>197</v>
      </c>
      <c r="F292" s="203"/>
      <c r="G292" s="203"/>
      <c r="H292" s="203"/>
      <c r="I292" s="203"/>
      <c r="J292" s="83">
        <v>6500</v>
      </c>
      <c r="K292" s="12"/>
      <c r="L292" s="19"/>
      <c r="M292" s="19"/>
      <c r="N292" s="19"/>
      <c r="O292" s="19"/>
      <c r="P292" s="19"/>
      <c r="Q292" s="19"/>
      <c r="R292" s="19"/>
      <c r="S292" s="70"/>
      <c r="T292" s="70"/>
      <c r="U292" s="70"/>
      <c r="V292" s="70"/>
      <c r="W292" s="70"/>
      <c r="X292" s="70"/>
      <c r="Y292" s="70"/>
      <c r="Z292" s="70"/>
      <c r="AA292" s="70"/>
      <c r="AB292" s="70"/>
      <c r="AC292" s="70"/>
      <c r="AD292" s="70"/>
      <c r="AE292" s="70"/>
      <c r="AF292" s="70"/>
      <c r="AG292" s="70"/>
      <c r="AH292" s="70"/>
      <c r="AI292" s="70"/>
      <c r="AJ292" s="70"/>
      <c r="AK292" s="70"/>
      <c r="AL292" s="70"/>
      <c r="AM292" s="70"/>
      <c r="AN292" s="70"/>
      <c r="AO292" s="70"/>
      <c r="AP292" s="70"/>
      <c r="AQ292" s="70"/>
      <c r="AR292" s="70"/>
      <c r="AS292" s="70"/>
      <c r="AT292" s="70"/>
      <c r="AU292" s="70"/>
      <c r="AV292" s="70"/>
      <c r="AW292" s="70"/>
      <c r="AX292" s="70"/>
      <c r="AY292" s="70"/>
      <c r="AZ292" s="70"/>
      <c r="BA292" s="70"/>
      <c r="BB292" s="70"/>
      <c r="BC292" s="70"/>
      <c r="BD292" s="70"/>
      <c r="BE292" s="70"/>
      <c r="BF292" s="70"/>
      <c r="BG292" s="70"/>
      <c r="BH292" s="70"/>
      <c r="BI292" s="70"/>
      <c r="BJ292" s="70"/>
      <c r="BK292" s="70"/>
      <c r="BL292" s="70"/>
      <c r="BM292" s="70"/>
      <c r="BN292" s="70"/>
      <c r="BO292" s="70"/>
      <c r="BP292" s="70"/>
      <c r="BQ292" s="70"/>
      <c r="BR292" s="70"/>
      <c r="BS292" s="70"/>
      <c r="BT292" s="70"/>
      <c r="BU292" s="70"/>
      <c r="BV292" s="70"/>
      <c r="BW292" s="70"/>
      <c r="BX292" s="70"/>
      <c r="BY292" s="70"/>
      <c r="BZ292" s="70"/>
      <c r="CA292" s="70"/>
      <c r="CB292" s="70"/>
      <c r="CC292" s="70"/>
      <c r="CD292" s="70"/>
      <c r="CE292" s="70"/>
      <c r="CF292" s="70"/>
      <c r="CG292" s="70"/>
      <c r="CH292" s="70"/>
      <c r="CI292" s="70"/>
      <c r="CJ292" s="70"/>
      <c r="CK292" s="70"/>
      <c r="CL292" s="70"/>
      <c r="CM292" s="70"/>
      <c r="CN292" s="70"/>
    </row>
    <row r="293" spans="1:92" s="14" customFormat="1" ht="25.5" x14ac:dyDescent="0.35">
      <c r="A293" s="19"/>
      <c r="B293" s="19"/>
      <c r="C293" s="89"/>
      <c r="D293" s="20">
        <v>4193</v>
      </c>
      <c r="E293" s="203" t="s">
        <v>114</v>
      </c>
      <c r="F293" s="203"/>
      <c r="G293" s="203"/>
      <c r="H293" s="203"/>
      <c r="I293" s="203"/>
      <c r="J293" s="83">
        <v>24000</v>
      </c>
      <c r="K293" s="12"/>
      <c r="L293" s="19"/>
      <c r="M293" s="19"/>
      <c r="N293" s="19"/>
      <c r="O293" s="19"/>
      <c r="P293" s="19"/>
      <c r="Q293" s="19"/>
      <c r="R293" s="19"/>
      <c r="S293" s="70"/>
      <c r="T293" s="70"/>
      <c r="U293" s="70"/>
      <c r="V293" s="70"/>
      <c r="W293" s="70"/>
      <c r="X293" s="70"/>
      <c r="Y293" s="70"/>
      <c r="Z293" s="70"/>
      <c r="AA293" s="70"/>
      <c r="AB293" s="70"/>
      <c r="AC293" s="70"/>
      <c r="AD293" s="70"/>
      <c r="AE293" s="70"/>
      <c r="AF293" s="70"/>
      <c r="AG293" s="70"/>
      <c r="AH293" s="70"/>
      <c r="AI293" s="70"/>
      <c r="AJ293" s="70"/>
      <c r="AK293" s="70"/>
      <c r="AL293" s="70"/>
      <c r="AM293" s="70"/>
      <c r="AN293" s="70"/>
      <c r="AO293" s="70"/>
      <c r="AP293" s="70"/>
      <c r="AQ293" s="70"/>
      <c r="AR293" s="70"/>
      <c r="AS293" s="70"/>
      <c r="AT293" s="70"/>
      <c r="AU293" s="70"/>
      <c r="AV293" s="70"/>
      <c r="AW293" s="70"/>
      <c r="AX293" s="70"/>
      <c r="AY293" s="70"/>
      <c r="AZ293" s="70"/>
      <c r="BA293" s="70"/>
      <c r="BB293" s="70"/>
      <c r="BC293" s="70"/>
      <c r="BD293" s="70"/>
      <c r="BE293" s="70"/>
      <c r="BF293" s="70"/>
      <c r="BG293" s="70"/>
      <c r="BH293" s="70"/>
      <c r="BI293" s="70"/>
      <c r="BJ293" s="70"/>
      <c r="BK293" s="70"/>
      <c r="BL293" s="70"/>
      <c r="BM293" s="70"/>
      <c r="BN293" s="70"/>
      <c r="BO293" s="70"/>
      <c r="BP293" s="70"/>
      <c r="BQ293" s="70"/>
      <c r="BR293" s="70"/>
      <c r="BS293" s="70"/>
      <c r="BT293" s="70"/>
      <c r="BU293" s="70"/>
      <c r="BV293" s="70"/>
      <c r="BW293" s="70"/>
      <c r="BX293" s="70"/>
      <c r="BY293" s="70"/>
      <c r="BZ293" s="70"/>
      <c r="CA293" s="70"/>
      <c r="CB293" s="70"/>
      <c r="CC293" s="70"/>
      <c r="CD293" s="70"/>
      <c r="CE293" s="70"/>
      <c r="CF293" s="70"/>
      <c r="CG293" s="70"/>
      <c r="CH293" s="70"/>
      <c r="CI293" s="70"/>
      <c r="CJ293" s="70"/>
      <c r="CK293" s="70"/>
      <c r="CL293" s="70"/>
      <c r="CM293" s="70"/>
      <c r="CN293" s="70"/>
    </row>
    <row r="294" spans="1:92" s="14" customFormat="1" ht="25.5" x14ac:dyDescent="0.35">
      <c r="A294" s="19"/>
      <c r="B294" s="19"/>
      <c r="C294" s="89"/>
      <c r="D294" s="20">
        <v>4199</v>
      </c>
      <c r="E294" s="203" t="s">
        <v>198</v>
      </c>
      <c r="F294" s="203"/>
      <c r="G294" s="203"/>
      <c r="H294" s="203"/>
      <c r="I294" s="203"/>
      <c r="J294" s="83">
        <v>10000</v>
      </c>
      <c r="K294" s="19"/>
      <c r="L294" s="19"/>
      <c r="M294" s="19"/>
      <c r="N294" s="19"/>
      <c r="O294" s="19"/>
      <c r="P294" s="19"/>
      <c r="Q294" s="19"/>
      <c r="R294" s="19"/>
      <c r="S294" s="70"/>
      <c r="T294" s="70"/>
      <c r="U294" s="70"/>
      <c r="V294" s="70"/>
      <c r="W294" s="70"/>
      <c r="X294" s="70"/>
      <c r="Y294" s="70"/>
      <c r="Z294" s="70"/>
      <c r="AA294" s="70"/>
      <c r="AB294" s="70"/>
      <c r="AC294" s="70"/>
      <c r="AD294" s="70"/>
      <c r="AE294" s="70"/>
      <c r="AF294" s="70"/>
      <c r="AG294" s="70"/>
      <c r="AH294" s="70"/>
      <c r="AI294" s="70"/>
      <c r="AJ294" s="70"/>
      <c r="AK294" s="70"/>
      <c r="AL294" s="70"/>
      <c r="AM294" s="70"/>
      <c r="AN294" s="70"/>
      <c r="AO294" s="70"/>
      <c r="AP294" s="70"/>
      <c r="AQ294" s="70"/>
      <c r="AR294" s="70"/>
      <c r="AS294" s="70"/>
      <c r="AT294" s="70"/>
      <c r="AU294" s="70"/>
      <c r="AV294" s="70"/>
      <c r="AW294" s="70"/>
      <c r="AX294" s="70"/>
      <c r="AY294" s="70"/>
      <c r="AZ294" s="70"/>
      <c r="BA294" s="70"/>
      <c r="BB294" s="70"/>
      <c r="BC294" s="70"/>
      <c r="BD294" s="70"/>
      <c r="BE294" s="70"/>
      <c r="BF294" s="70"/>
      <c r="BG294" s="70"/>
      <c r="BH294" s="70"/>
      <c r="BI294" s="70"/>
      <c r="BJ294" s="70"/>
      <c r="BK294" s="70"/>
      <c r="BL294" s="70"/>
      <c r="BM294" s="70"/>
      <c r="BN294" s="70"/>
      <c r="BO294" s="70"/>
      <c r="BP294" s="70"/>
      <c r="BQ294" s="70"/>
      <c r="BR294" s="70"/>
      <c r="BS294" s="70"/>
      <c r="BT294" s="70"/>
      <c r="BU294" s="70"/>
      <c r="BV294" s="70"/>
      <c r="BW294" s="70"/>
      <c r="BX294" s="70"/>
      <c r="BY294" s="70"/>
      <c r="BZ294" s="70"/>
      <c r="CA294" s="70"/>
      <c r="CB294" s="70"/>
      <c r="CC294" s="70"/>
      <c r="CD294" s="70"/>
      <c r="CE294" s="70"/>
      <c r="CF294" s="70"/>
      <c r="CG294" s="70"/>
      <c r="CH294" s="70"/>
      <c r="CI294" s="70"/>
      <c r="CJ294" s="70"/>
      <c r="CK294" s="70"/>
      <c r="CL294" s="70"/>
      <c r="CM294" s="70"/>
      <c r="CN294" s="70"/>
    </row>
    <row r="295" spans="1:92" ht="26.25" x14ac:dyDescent="0.35">
      <c r="A295" s="19"/>
      <c r="B295" s="19"/>
      <c r="C295" s="89">
        <v>431</v>
      </c>
      <c r="D295" s="264" t="s">
        <v>199</v>
      </c>
      <c r="E295" s="264"/>
      <c r="F295" s="264"/>
      <c r="G295" s="264"/>
      <c r="H295" s="264"/>
      <c r="I295" s="264"/>
      <c r="J295" s="92">
        <f>SUM(J296:J298)</f>
        <v>189363.21</v>
      </c>
      <c r="K295" s="19"/>
      <c r="L295" s="19"/>
      <c r="M295" s="19"/>
      <c r="N295" s="19"/>
      <c r="O295" s="19"/>
      <c r="P295" s="19"/>
      <c r="Q295" s="19"/>
      <c r="R295" s="19"/>
    </row>
    <row r="296" spans="1:92" s="14" customFormat="1" ht="25.5" x14ac:dyDescent="0.35">
      <c r="A296" s="19"/>
      <c r="B296" s="19"/>
      <c r="C296" s="89"/>
      <c r="D296" s="20">
        <v>4315</v>
      </c>
      <c r="E296" s="203" t="s">
        <v>200</v>
      </c>
      <c r="F296" s="203"/>
      <c r="G296" s="203"/>
      <c r="H296" s="203"/>
      <c r="I296" s="203"/>
      <c r="J296" s="83">
        <v>65363.21</v>
      </c>
      <c r="K296" s="19"/>
      <c r="L296" s="19"/>
      <c r="M296" s="19"/>
      <c r="N296" s="19"/>
      <c r="O296" s="19"/>
      <c r="P296" s="19"/>
      <c r="Q296" s="19"/>
      <c r="R296" s="19"/>
      <c r="S296" s="70"/>
      <c r="T296" s="70"/>
      <c r="U296" s="70"/>
      <c r="V296" s="70"/>
      <c r="W296" s="70"/>
      <c r="X296" s="70"/>
      <c r="Y296" s="70"/>
      <c r="Z296" s="70"/>
      <c r="AA296" s="70"/>
      <c r="AB296" s="70"/>
      <c r="AC296" s="70"/>
      <c r="AD296" s="70"/>
      <c r="AE296" s="70"/>
      <c r="AF296" s="70"/>
      <c r="AG296" s="70"/>
      <c r="AH296" s="70"/>
      <c r="AI296" s="70"/>
      <c r="AJ296" s="70"/>
      <c r="AK296" s="70"/>
      <c r="AL296" s="70"/>
      <c r="AM296" s="70"/>
      <c r="AN296" s="70"/>
      <c r="AO296" s="70"/>
      <c r="AP296" s="70"/>
      <c r="AQ296" s="70"/>
      <c r="AR296" s="70"/>
      <c r="AS296" s="70"/>
      <c r="AT296" s="70"/>
      <c r="AU296" s="70"/>
      <c r="AV296" s="70"/>
      <c r="AW296" s="70"/>
      <c r="AX296" s="70"/>
      <c r="AY296" s="70"/>
      <c r="AZ296" s="70"/>
      <c r="BA296" s="70"/>
      <c r="BB296" s="70"/>
      <c r="BC296" s="70"/>
      <c r="BD296" s="70"/>
      <c r="BE296" s="70"/>
      <c r="BF296" s="70"/>
      <c r="BG296" s="70"/>
      <c r="BH296" s="70"/>
      <c r="BI296" s="70"/>
      <c r="BJ296" s="70"/>
      <c r="BK296" s="70"/>
      <c r="BL296" s="70"/>
      <c r="BM296" s="70"/>
      <c r="BN296" s="70"/>
      <c r="BO296" s="70"/>
      <c r="BP296" s="70"/>
      <c r="BQ296" s="70"/>
      <c r="BR296" s="70"/>
      <c r="BS296" s="70"/>
      <c r="BT296" s="70"/>
      <c r="BU296" s="70"/>
      <c r="BV296" s="70"/>
      <c r="BW296" s="70"/>
      <c r="BX296" s="70"/>
      <c r="BY296" s="70"/>
      <c r="BZ296" s="70"/>
      <c r="CA296" s="70"/>
      <c r="CB296" s="70"/>
      <c r="CC296" s="70"/>
      <c r="CD296" s="70"/>
      <c r="CE296" s="70"/>
      <c r="CF296" s="70"/>
      <c r="CG296" s="70"/>
      <c r="CH296" s="70"/>
      <c r="CI296" s="70"/>
      <c r="CJ296" s="70"/>
      <c r="CK296" s="70"/>
      <c r="CL296" s="70"/>
      <c r="CM296" s="70"/>
      <c r="CN296" s="70"/>
    </row>
    <row r="297" spans="1:92" s="14" customFormat="1" ht="42.75" customHeight="1" x14ac:dyDescent="0.35">
      <c r="A297" s="19"/>
      <c r="B297" s="19"/>
      <c r="C297" s="89"/>
      <c r="D297" s="20">
        <v>4319</v>
      </c>
      <c r="E297" s="203" t="s">
        <v>201</v>
      </c>
      <c r="F297" s="203"/>
      <c r="G297" s="203"/>
      <c r="H297" s="203"/>
      <c r="I297" s="203"/>
      <c r="J297" s="83">
        <f>79000+30000+10000</f>
        <v>119000</v>
      </c>
      <c r="K297" s="158"/>
      <c r="L297" s="19"/>
      <c r="M297" s="19"/>
      <c r="N297" s="19"/>
      <c r="O297" s="19"/>
      <c r="P297" s="19"/>
      <c r="Q297" s="19"/>
      <c r="R297" s="19"/>
      <c r="S297" s="70"/>
      <c r="T297" s="70"/>
      <c r="U297" s="70"/>
      <c r="V297" s="70"/>
      <c r="W297" s="70"/>
      <c r="X297" s="70"/>
      <c r="Y297" s="70"/>
      <c r="Z297" s="70"/>
      <c r="AA297" s="70"/>
      <c r="AB297" s="70"/>
      <c r="AC297" s="70"/>
      <c r="AD297" s="70"/>
      <c r="AE297" s="70"/>
      <c r="AF297" s="70"/>
      <c r="AG297" s="70"/>
      <c r="AH297" s="70"/>
      <c r="AI297" s="70"/>
      <c r="AJ297" s="70"/>
      <c r="AK297" s="70"/>
      <c r="AL297" s="70"/>
      <c r="AM297" s="70"/>
      <c r="AN297" s="70"/>
      <c r="AO297" s="70"/>
      <c r="AP297" s="70"/>
      <c r="AQ297" s="70"/>
      <c r="AR297" s="70"/>
      <c r="AS297" s="70"/>
      <c r="AT297" s="70"/>
      <c r="AU297" s="70"/>
      <c r="AV297" s="70"/>
      <c r="AW297" s="70"/>
      <c r="AX297" s="70"/>
      <c r="AY297" s="70"/>
      <c r="AZ297" s="70"/>
      <c r="BA297" s="70"/>
      <c r="BB297" s="70"/>
      <c r="BC297" s="70"/>
      <c r="BD297" s="70"/>
      <c r="BE297" s="70"/>
      <c r="BF297" s="70"/>
      <c r="BG297" s="70"/>
      <c r="BH297" s="70"/>
      <c r="BI297" s="70"/>
      <c r="BJ297" s="70"/>
      <c r="BK297" s="70"/>
      <c r="BL297" s="70"/>
      <c r="BM297" s="70"/>
      <c r="BN297" s="70"/>
      <c r="BO297" s="70"/>
      <c r="BP297" s="70"/>
      <c r="BQ297" s="70"/>
      <c r="BR297" s="70"/>
      <c r="BS297" s="70"/>
      <c r="BT297" s="70"/>
      <c r="BU297" s="70"/>
      <c r="BV297" s="70"/>
      <c r="BW297" s="70"/>
      <c r="BX297" s="70"/>
      <c r="BY297" s="70"/>
      <c r="BZ297" s="70"/>
      <c r="CA297" s="70"/>
      <c r="CB297" s="70"/>
      <c r="CC297" s="70"/>
      <c r="CD297" s="70"/>
      <c r="CE297" s="70"/>
      <c r="CF297" s="70"/>
      <c r="CG297" s="70"/>
      <c r="CH297" s="70"/>
      <c r="CI297" s="70"/>
      <c r="CJ297" s="70"/>
      <c r="CK297" s="70"/>
      <c r="CL297" s="70"/>
      <c r="CM297" s="70"/>
      <c r="CN297" s="70"/>
    </row>
    <row r="298" spans="1:92" s="14" customFormat="1" ht="25.5" x14ac:dyDescent="0.35">
      <c r="A298" s="19"/>
      <c r="B298" s="19"/>
      <c r="C298" s="89"/>
      <c r="D298" s="20">
        <v>43181</v>
      </c>
      <c r="E298" s="203" t="s">
        <v>176</v>
      </c>
      <c r="F298" s="203"/>
      <c r="G298" s="203"/>
      <c r="H298" s="203"/>
      <c r="I298" s="203"/>
      <c r="J298" s="83">
        <v>5000</v>
      </c>
      <c r="K298" s="19"/>
      <c r="L298" s="19"/>
      <c r="M298" s="19"/>
      <c r="N298" s="19"/>
      <c r="O298" s="19"/>
      <c r="P298" s="19"/>
      <c r="Q298" s="19"/>
      <c r="R298" s="19"/>
      <c r="S298" s="70"/>
      <c r="T298" s="70"/>
      <c r="U298" s="70"/>
      <c r="V298" s="70"/>
      <c r="W298" s="70"/>
      <c r="X298" s="70"/>
      <c r="Y298" s="70"/>
      <c r="Z298" s="70"/>
      <c r="AA298" s="70"/>
      <c r="AB298" s="70"/>
      <c r="AC298" s="70"/>
      <c r="AD298" s="70"/>
      <c r="AE298" s="70"/>
      <c r="AF298" s="70"/>
      <c r="AG298" s="70"/>
      <c r="AH298" s="70"/>
      <c r="AI298" s="70"/>
      <c r="AJ298" s="70"/>
      <c r="AK298" s="70"/>
      <c r="AL298" s="70"/>
      <c r="AM298" s="70"/>
      <c r="AN298" s="70"/>
      <c r="AO298" s="70"/>
      <c r="AP298" s="70"/>
      <c r="AQ298" s="70"/>
      <c r="AR298" s="70"/>
      <c r="AS298" s="70"/>
      <c r="AT298" s="70"/>
      <c r="AU298" s="70"/>
      <c r="AV298" s="70"/>
      <c r="AW298" s="70"/>
      <c r="AX298" s="70"/>
      <c r="AY298" s="70"/>
      <c r="AZ298" s="70"/>
      <c r="BA298" s="70"/>
      <c r="BB298" s="70"/>
      <c r="BC298" s="70"/>
      <c r="BD298" s="70"/>
      <c r="BE298" s="70"/>
      <c r="BF298" s="70"/>
      <c r="BG298" s="70"/>
      <c r="BH298" s="70"/>
      <c r="BI298" s="70"/>
      <c r="BJ298" s="70"/>
      <c r="BK298" s="70"/>
      <c r="BL298" s="70"/>
      <c r="BM298" s="70"/>
      <c r="BN298" s="70"/>
      <c r="BO298" s="70"/>
      <c r="BP298" s="70"/>
      <c r="BQ298" s="70"/>
      <c r="BR298" s="70"/>
      <c r="BS298" s="70"/>
      <c r="BT298" s="70"/>
      <c r="BU298" s="70"/>
      <c r="BV298" s="70"/>
      <c r="BW298" s="70"/>
      <c r="BX298" s="70"/>
      <c r="BY298" s="70"/>
      <c r="BZ298" s="70"/>
      <c r="CA298" s="70"/>
      <c r="CB298" s="70"/>
      <c r="CC298" s="70"/>
      <c r="CD298" s="70"/>
      <c r="CE298" s="70"/>
      <c r="CF298" s="70"/>
      <c r="CG298" s="70"/>
      <c r="CH298" s="70"/>
      <c r="CI298" s="70"/>
      <c r="CJ298" s="70"/>
      <c r="CK298" s="70"/>
      <c r="CL298" s="70"/>
      <c r="CM298" s="70"/>
      <c r="CN298" s="70"/>
    </row>
    <row r="299" spans="1:92" ht="26.25" x14ac:dyDescent="0.4">
      <c r="A299" s="19"/>
      <c r="B299" s="19"/>
      <c r="C299" s="89">
        <v>432</v>
      </c>
      <c r="D299" s="204" t="s">
        <v>131</v>
      </c>
      <c r="E299" s="204"/>
      <c r="F299" s="204"/>
      <c r="G299" s="204"/>
      <c r="H299" s="204"/>
      <c r="I299" s="204"/>
      <c r="J299" s="90">
        <f>SUM(J300,J301)</f>
        <v>311800</v>
      </c>
      <c r="K299" s="19"/>
      <c r="L299" s="19"/>
      <c r="M299" s="19"/>
      <c r="N299" s="19"/>
      <c r="O299" s="19"/>
      <c r="P299" s="19"/>
      <c r="Q299" s="19"/>
      <c r="R299" s="19"/>
    </row>
    <row r="300" spans="1:92" s="14" customFormat="1" ht="25.5" x14ac:dyDescent="0.35">
      <c r="A300" s="19"/>
      <c r="B300" s="19"/>
      <c r="C300" s="123"/>
      <c r="D300" s="120">
        <v>4325</v>
      </c>
      <c r="E300" s="266" t="s">
        <v>202</v>
      </c>
      <c r="F300" s="266"/>
      <c r="G300" s="266"/>
      <c r="H300" s="266"/>
      <c r="I300" s="266"/>
      <c r="J300" s="124">
        <v>0</v>
      </c>
      <c r="K300" s="171"/>
      <c r="L300" s="19"/>
      <c r="M300" s="19"/>
      <c r="N300" s="19"/>
      <c r="O300" s="19"/>
      <c r="P300" s="19"/>
      <c r="Q300" s="19"/>
      <c r="R300" s="19"/>
      <c r="S300" s="70"/>
      <c r="T300" s="70"/>
      <c r="U300" s="70"/>
      <c r="V300" s="70"/>
      <c r="W300" s="70"/>
      <c r="X300" s="70"/>
      <c r="Y300" s="70"/>
      <c r="Z300" s="70"/>
      <c r="AA300" s="70"/>
      <c r="AB300" s="70"/>
      <c r="AC300" s="70"/>
      <c r="AD300" s="70"/>
      <c r="AE300" s="70"/>
      <c r="AF300" s="70"/>
      <c r="AG300" s="70"/>
      <c r="AH300" s="70"/>
      <c r="AI300" s="70"/>
      <c r="AJ300" s="70"/>
      <c r="AK300" s="70"/>
      <c r="AL300" s="70"/>
      <c r="AM300" s="70"/>
      <c r="AN300" s="70"/>
      <c r="AO300" s="70"/>
      <c r="AP300" s="70"/>
      <c r="AQ300" s="70"/>
      <c r="AR300" s="70"/>
      <c r="AS300" s="70"/>
      <c r="AT300" s="70"/>
      <c r="AU300" s="70"/>
      <c r="AV300" s="70"/>
      <c r="AW300" s="70"/>
      <c r="AX300" s="70"/>
      <c r="AY300" s="70"/>
      <c r="AZ300" s="70"/>
      <c r="BA300" s="70"/>
      <c r="BB300" s="70"/>
      <c r="BC300" s="70"/>
      <c r="BD300" s="70"/>
      <c r="BE300" s="70"/>
      <c r="BF300" s="70"/>
      <c r="BG300" s="70"/>
      <c r="BH300" s="70"/>
      <c r="BI300" s="70"/>
      <c r="BJ300" s="70"/>
      <c r="BK300" s="70"/>
      <c r="BL300" s="70"/>
      <c r="BM300" s="70"/>
      <c r="BN300" s="70"/>
      <c r="BO300" s="70"/>
      <c r="BP300" s="70"/>
      <c r="BQ300" s="70"/>
      <c r="BR300" s="70"/>
      <c r="BS300" s="70"/>
      <c r="BT300" s="70"/>
      <c r="BU300" s="70"/>
      <c r="BV300" s="70"/>
      <c r="BW300" s="70"/>
      <c r="BX300" s="70"/>
      <c r="BY300" s="70"/>
      <c r="BZ300" s="70"/>
      <c r="CA300" s="70"/>
      <c r="CB300" s="70"/>
      <c r="CC300" s="70"/>
      <c r="CD300" s="70"/>
      <c r="CE300" s="70"/>
      <c r="CF300" s="70"/>
      <c r="CG300" s="70"/>
      <c r="CH300" s="70"/>
      <c r="CI300" s="70"/>
      <c r="CJ300" s="70"/>
      <c r="CK300" s="70"/>
      <c r="CL300" s="70"/>
      <c r="CM300" s="70"/>
      <c r="CN300" s="70"/>
    </row>
    <row r="301" spans="1:92" s="14" customFormat="1" ht="25.5" x14ac:dyDescent="0.35">
      <c r="A301" s="19"/>
      <c r="B301" s="19"/>
      <c r="C301" s="89"/>
      <c r="D301" s="20">
        <v>4326</v>
      </c>
      <c r="E301" s="203" t="s">
        <v>203</v>
      </c>
      <c r="F301" s="203"/>
      <c r="G301" s="203"/>
      <c r="H301" s="203"/>
      <c r="I301" s="203"/>
      <c r="J301" s="83">
        <v>311800</v>
      </c>
      <c r="K301" s="180"/>
      <c r="L301" s="19"/>
      <c r="M301" s="19"/>
      <c r="N301" s="19"/>
      <c r="O301" s="19"/>
      <c r="P301" s="19"/>
      <c r="Q301" s="19"/>
      <c r="R301" s="19"/>
      <c r="S301" s="70"/>
      <c r="T301" s="70"/>
      <c r="U301" s="70"/>
      <c r="V301" s="70"/>
      <c r="W301" s="70"/>
      <c r="X301" s="70"/>
      <c r="Y301" s="70"/>
      <c r="Z301" s="70"/>
      <c r="AA301" s="70"/>
      <c r="AB301" s="70"/>
      <c r="AC301" s="70"/>
      <c r="AD301" s="70"/>
      <c r="AE301" s="70"/>
      <c r="AF301" s="70"/>
      <c r="AG301" s="70"/>
      <c r="AH301" s="70"/>
      <c r="AI301" s="70"/>
      <c r="AJ301" s="70"/>
      <c r="AK301" s="70"/>
      <c r="AL301" s="70"/>
      <c r="AM301" s="70"/>
      <c r="AN301" s="70"/>
      <c r="AO301" s="70"/>
      <c r="AP301" s="70"/>
      <c r="AQ301" s="70"/>
      <c r="AR301" s="70"/>
      <c r="AS301" s="70"/>
      <c r="AT301" s="70"/>
      <c r="AU301" s="70"/>
      <c r="AV301" s="70"/>
      <c r="AW301" s="70"/>
      <c r="AX301" s="70"/>
      <c r="AY301" s="70"/>
      <c r="AZ301" s="70"/>
      <c r="BA301" s="70"/>
      <c r="BB301" s="70"/>
      <c r="BC301" s="70"/>
      <c r="BD301" s="70"/>
      <c r="BE301" s="70"/>
      <c r="BF301" s="70"/>
      <c r="BG301" s="70"/>
      <c r="BH301" s="70"/>
      <c r="BI301" s="70"/>
      <c r="BJ301" s="70"/>
      <c r="BK301" s="70"/>
      <c r="BL301" s="70"/>
      <c r="BM301" s="70"/>
      <c r="BN301" s="70"/>
      <c r="BO301" s="70"/>
      <c r="BP301" s="70"/>
      <c r="BQ301" s="70"/>
      <c r="BR301" s="70"/>
      <c r="BS301" s="70"/>
      <c r="BT301" s="70"/>
      <c r="BU301" s="70"/>
      <c r="BV301" s="70"/>
      <c r="BW301" s="70"/>
      <c r="BX301" s="70"/>
      <c r="BY301" s="70"/>
      <c r="BZ301" s="70"/>
      <c r="CA301" s="70"/>
      <c r="CB301" s="70"/>
      <c r="CC301" s="70"/>
      <c r="CD301" s="70"/>
      <c r="CE301" s="70"/>
      <c r="CF301" s="70"/>
      <c r="CG301" s="70"/>
      <c r="CH301" s="70"/>
      <c r="CI301" s="70"/>
      <c r="CJ301" s="70"/>
      <c r="CK301" s="70"/>
      <c r="CL301" s="70"/>
      <c r="CM301" s="70"/>
      <c r="CN301" s="70"/>
    </row>
    <row r="302" spans="1:92" ht="26.25" x14ac:dyDescent="0.4">
      <c r="A302" s="19"/>
      <c r="B302" s="19"/>
      <c r="C302" s="89">
        <v>441</v>
      </c>
      <c r="D302" s="204" t="s">
        <v>134</v>
      </c>
      <c r="E302" s="204"/>
      <c r="F302" s="204"/>
      <c r="G302" s="204"/>
      <c r="H302" s="204"/>
      <c r="I302" s="204"/>
      <c r="J302" s="90">
        <f>SUM(J303:J308)</f>
        <v>3994826.43</v>
      </c>
      <c r="K302" s="19"/>
      <c r="L302" s="22"/>
      <c r="M302" s="19"/>
      <c r="N302" s="19"/>
      <c r="O302" s="19"/>
      <c r="P302" s="19"/>
      <c r="Q302" s="19"/>
      <c r="R302" s="19"/>
    </row>
    <row r="303" spans="1:92" ht="25.5" x14ac:dyDescent="0.35">
      <c r="A303" s="19"/>
      <c r="B303" s="19"/>
      <c r="C303" s="89"/>
      <c r="D303" s="20">
        <v>4412</v>
      </c>
      <c r="E303" s="203" t="s">
        <v>204</v>
      </c>
      <c r="F303" s="203"/>
      <c r="G303" s="203"/>
      <c r="H303" s="203"/>
      <c r="I303" s="203"/>
      <c r="J303" s="79">
        <v>2487500</v>
      </c>
      <c r="K303" s="19"/>
      <c r="L303" s="19"/>
      <c r="M303" s="19"/>
      <c r="N303" s="19"/>
      <c r="O303" s="19"/>
      <c r="P303" s="19"/>
      <c r="Q303" s="19"/>
      <c r="R303" s="19"/>
    </row>
    <row r="304" spans="1:92" ht="25.5" x14ac:dyDescent="0.35">
      <c r="A304" s="19"/>
      <c r="B304" s="19"/>
      <c r="C304" s="89"/>
      <c r="D304" s="20">
        <v>4413</v>
      </c>
      <c r="E304" s="203" t="s">
        <v>205</v>
      </c>
      <c r="F304" s="203"/>
      <c r="G304" s="203"/>
      <c r="H304" s="203"/>
      <c r="I304" s="203"/>
      <c r="J304" s="79">
        <v>300000</v>
      </c>
      <c r="K304" s="19"/>
      <c r="L304" s="19"/>
      <c r="M304" s="19"/>
      <c r="N304" s="19"/>
      <c r="O304" s="19"/>
      <c r="P304" s="19"/>
      <c r="Q304" s="19"/>
      <c r="R304" s="19"/>
    </row>
    <row r="305" spans="1:92" ht="25.5" x14ac:dyDescent="0.35">
      <c r="A305" s="19"/>
      <c r="B305" s="19"/>
      <c r="C305" s="89"/>
      <c r="D305" s="20">
        <v>4414</v>
      </c>
      <c r="E305" s="203" t="s">
        <v>206</v>
      </c>
      <c r="F305" s="203"/>
      <c r="G305" s="203"/>
      <c r="H305" s="203"/>
      <c r="I305" s="203"/>
      <c r="J305" s="79">
        <v>100000</v>
      </c>
      <c r="K305" s="19"/>
      <c r="L305" s="19"/>
      <c r="M305" s="19"/>
      <c r="N305" s="19"/>
      <c r="O305" s="19"/>
      <c r="P305" s="19"/>
      <c r="Q305" s="19"/>
      <c r="R305" s="19"/>
    </row>
    <row r="306" spans="1:92" ht="25.5" x14ac:dyDescent="0.35">
      <c r="A306" s="19"/>
      <c r="B306" s="19"/>
      <c r="C306" s="89"/>
      <c r="D306" s="20">
        <v>4415</v>
      </c>
      <c r="E306" s="203" t="s">
        <v>207</v>
      </c>
      <c r="F306" s="203"/>
      <c r="G306" s="203"/>
      <c r="H306" s="203"/>
      <c r="I306" s="203"/>
      <c r="J306" s="79">
        <v>100000</v>
      </c>
      <c r="K306" s="19"/>
      <c r="L306" s="19"/>
      <c r="M306" s="19"/>
      <c r="N306" s="19"/>
      <c r="O306" s="19"/>
      <c r="P306" s="19"/>
      <c r="Q306" s="19"/>
      <c r="R306" s="19"/>
    </row>
    <row r="307" spans="1:92" ht="25.5" x14ac:dyDescent="0.35">
      <c r="A307" s="19"/>
      <c r="B307" s="19"/>
      <c r="C307" s="89"/>
      <c r="D307" s="121">
        <v>4416</v>
      </c>
      <c r="E307" s="203" t="s">
        <v>208</v>
      </c>
      <c r="F307" s="203"/>
      <c r="G307" s="203"/>
      <c r="H307" s="203"/>
      <c r="I307" s="203"/>
      <c r="J307" s="173">
        <v>191326.43</v>
      </c>
      <c r="K307" s="67"/>
      <c r="L307" s="19"/>
      <c r="M307" s="19"/>
      <c r="N307" s="19"/>
      <c r="O307" s="19"/>
      <c r="P307" s="19"/>
      <c r="Q307" s="19"/>
      <c r="R307" s="19"/>
    </row>
    <row r="308" spans="1:92" s="4" customFormat="1" ht="25.5" x14ac:dyDescent="0.35">
      <c r="A308" s="19"/>
      <c r="B308" s="19"/>
      <c r="C308" s="89"/>
      <c r="D308" s="121">
        <v>4419</v>
      </c>
      <c r="E308" s="269" t="s">
        <v>209</v>
      </c>
      <c r="F308" s="269"/>
      <c r="G308" s="269"/>
      <c r="H308" s="269"/>
      <c r="I308" s="269"/>
      <c r="J308" s="125">
        <v>816000</v>
      </c>
      <c r="K308" s="19"/>
      <c r="L308" s="70"/>
      <c r="M308" s="70"/>
      <c r="N308" s="19"/>
      <c r="O308" s="19"/>
      <c r="P308" s="19"/>
      <c r="Q308" s="19"/>
      <c r="R308" s="19"/>
      <c r="S308" s="70"/>
      <c r="T308" s="70"/>
      <c r="U308" s="70"/>
      <c r="V308" s="70"/>
      <c r="W308" s="70"/>
      <c r="X308" s="70"/>
      <c r="Y308" s="70"/>
      <c r="Z308" s="70"/>
      <c r="AA308" s="70"/>
      <c r="AB308" s="70"/>
      <c r="AC308" s="70"/>
      <c r="AD308" s="70"/>
      <c r="AE308" s="70"/>
      <c r="AF308" s="70"/>
      <c r="AG308" s="70"/>
      <c r="AH308" s="70"/>
      <c r="AI308" s="70"/>
      <c r="AJ308" s="70"/>
      <c r="AK308" s="70"/>
      <c r="AL308" s="70"/>
      <c r="AM308" s="70"/>
      <c r="AN308" s="70"/>
      <c r="AO308" s="70"/>
      <c r="AP308" s="70"/>
      <c r="AQ308" s="70"/>
      <c r="AR308" s="70"/>
      <c r="AS308" s="70"/>
      <c r="AT308" s="70"/>
      <c r="AU308" s="70"/>
      <c r="AV308" s="70"/>
      <c r="AW308" s="70"/>
      <c r="AX308" s="70"/>
      <c r="AY308" s="70"/>
      <c r="AZ308" s="70"/>
      <c r="BA308" s="70"/>
      <c r="BB308" s="70"/>
      <c r="BC308" s="70"/>
      <c r="BD308" s="70"/>
      <c r="BE308" s="70"/>
      <c r="BF308" s="70"/>
      <c r="BG308" s="70"/>
      <c r="BH308" s="70"/>
      <c r="BI308" s="70"/>
      <c r="BJ308" s="70"/>
      <c r="BK308" s="70"/>
      <c r="BL308" s="70"/>
      <c r="BM308" s="70"/>
      <c r="BN308" s="70"/>
      <c r="BO308" s="70"/>
      <c r="BP308" s="70"/>
      <c r="BQ308" s="70"/>
      <c r="BR308" s="70"/>
      <c r="BS308" s="70"/>
      <c r="BT308" s="70"/>
      <c r="BU308" s="70"/>
      <c r="BV308" s="70"/>
      <c r="BW308" s="70"/>
      <c r="BX308" s="70"/>
      <c r="BY308" s="70"/>
      <c r="BZ308" s="70"/>
      <c r="CA308" s="70"/>
      <c r="CB308" s="70"/>
      <c r="CC308" s="70"/>
      <c r="CD308" s="70"/>
      <c r="CE308" s="70"/>
      <c r="CF308" s="70"/>
      <c r="CG308" s="70"/>
      <c r="CH308" s="70"/>
      <c r="CI308" s="70"/>
      <c r="CJ308" s="70"/>
      <c r="CK308" s="70"/>
      <c r="CL308" s="70"/>
      <c r="CM308" s="70"/>
      <c r="CN308" s="70"/>
    </row>
    <row r="309" spans="1:92" ht="26.25" x14ac:dyDescent="0.4">
      <c r="A309" s="19"/>
      <c r="B309" s="19"/>
      <c r="C309" s="89">
        <v>463</v>
      </c>
      <c r="D309" s="204" t="s">
        <v>141</v>
      </c>
      <c r="E309" s="204"/>
      <c r="F309" s="204"/>
      <c r="G309" s="204"/>
      <c r="H309" s="204"/>
      <c r="I309" s="204"/>
      <c r="J309" s="90">
        <f>SUM(J310)</f>
        <v>245808.7</v>
      </c>
      <c r="K309" s="19"/>
      <c r="L309" s="70"/>
      <c r="M309" s="70"/>
      <c r="N309" s="19"/>
      <c r="O309" s="19"/>
      <c r="P309" s="19"/>
      <c r="Q309" s="19"/>
      <c r="R309" s="19"/>
    </row>
    <row r="310" spans="1:92" ht="25.5" x14ac:dyDescent="0.35">
      <c r="A310" s="19"/>
      <c r="B310" s="19"/>
      <c r="C310" s="89"/>
      <c r="D310" s="122">
        <v>4630</v>
      </c>
      <c r="E310" s="203" t="s">
        <v>141</v>
      </c>
      <c r="F310" s="203"/>
      <c r="G310" s="203"/>
      <c r="H310" s="203"/>
      <c r="I310" s="203"/>
      <c r="J310" s="83">
        <v>245808.7</v>
      </c>
      <c r="K310" s="182"/>
      <c r="L310" s="187"/>
      <c r="M310" s="70"/>
      <c r="N310" s="19"/>
      <c r="O310" s="19"/>
      <c r="P310" s="19"/>
      <c r="Q310" s="19"/>
      <c r="R310" s="19"/>
    </row>
    <row r="311" spans="1:92" ht="26.25" x14ac:dyDescent="0.4">
      <c r="A311" s="19"/>
      <c r="B311" s="19"/>
      <c r="C311" s="89">
        <v>47</v>
      </c>
      <c r="D311" s="204" t="s">
        <v>143</v>
      </c>
      <c r="E311" s="204"/>
      <c r="F311" s="204"/>
      <c r="G311" s="204"/>
      <c r="H311" s="204"/>
      <c r="I311" s="204"/>
      <c r="J311" s="90">
        <f>SUM(J312:J313)</f>
        <v>115000</v>
      </c>
      <c r="K311" s="152"/>
      <c r="L311" s="152"/>
      <c r="M311" s="70"/>
      <c r="N311" s="70"/>
      <c r="O311" s="19"/>
      <c r="P311" s="19"/>
      <c r="Q311" s="19"/>
      <c r="R311" s="19"/>
    </row>
    <row r="312" spans="1:92" ht="25.5" x14ac:dyDescent="0.35">
      <c r="A312" s="19"/>
      <c r="B312" s="40"/>
      <c r="C312" s="89"/>
      <c r="D312" s="122">
        <v>4710</v>
      </c>
      <c r="E312" s="203" t="s">
        <v>144</v>
      </c>
      <c r="F312" s="203"/>
      <c r="G312" s="203"/>
      <c r="H312" s="203"/>
      <c r="I312" s="203"/>
      <c r="J312" s="83">
        <v>100000</v>
      </c>
      <c r="K312" s="183"/>
      <c r="L312" s="70"/>
      <c r="M312" s="70"/>
      <c r="N312" s="70"/>
      <c r="O312" s="19"/>
      <c r="P312" s="19"/>
      <c r="Q312" s="19"/>
      <c r="R312" s="19"/>
    </row>
    <row r="313" spans="1:92" ht="26.25" thickBot="1" x14ac:dyDescent="0.4">
      <c r="A313" s="19"/>
      <c r="B313" s="40"/>
      <c r="C313" s="100"/>
      <c r="D313" s="129">
        <v>4720</v>
      </c>
      <c r="E313" s="228" t="s">
        <v>145</v>
      </c>
      <c r="F313" s="228"/>
      <c r="G313" s="228"/>
      <c r="H313" s="228"/>
      <c r="I313" s="228"/>
      <c r="J313" s="84">
        <v>15000</v>
      </c>
      <c r="K313" s="184"/>
      <c r="L313" s="70"/>
      <c r="M313" s="70"/>
      <c r="N313" s="70"/>
      <c r="O313" s="19"/>
      <c r="P313" s="19"/>
      <c r="Q313" s="19"/>
      <c r="R313" s="19"/>
    </row>
    <row r="314" spans="1:92" s="4" customFormat="1" ht="27.75" thickTop="1" thickBot="1" x14ac:dyDescent="0.3">
      <c r="A314" s="19"/>
      <c r="B314" s="19"/>
      <c r="C314" s="130">
        <v>4</v>
      </c>
      <c r="D314" s="218" t="s">
        <v>146</v>
      </c>
      <c r="E314" s="218"/>
      <c r="F314" s="218"/>
      <c r="G314" s="218"/>
      <c r="H314" s="218"/>
      <c r="I314" s="218"/>
      <c r="J314" s="131">
        <f>SUM(J262,J268,J271,J275,J285,J287,J295,J302,J310,J311,J299)</f>
        <v>5337598.3400000008</v>
      </c>
      <c r="K314" s="19"/>
      <c r="L314" s="70"/>
      <c r="M314" s="70"/>
      <c r="N314" s="70"/>
      <c r="O314" s="19"/>
      <c r="P314" s="19"/>
      <c r="Q314" s="19"/>
      <c r="R314" s="19"/>
      <c r="S314" s="70"/>
      <c r="T314" s="70"/>
      <c r="U314" s="70"/>
      <c r="V314" s="70"/>
      <c r="W314" s="70"/>
      <c r="X314" s="70"/>
      <c r="Y314" s="70"/>
      <c r="Z314" s="70"/>
      <c r="AA314" s="70"/>
      <c r="AB314" s="70"/>
      <c r="AC314" s="70"/>
      <c r="AD314" s="70"/>
      <c r="AE314" s="70"/>
      <c r="AF314" s="70"/>
      <c r="AG314" s="70"/>
      <c r="AH314" s="70"/>
      <c r="AI314" s="70"/>
      <c r="AJ314" s="70"/>
      <c r="AK314" s="70"/>
      <c r="AL314" s="70"/>
      <c r="AM314" s="70"/>
      <c r="AN314" s="70"/>
      <c r="AO314" s="70"/>
      <c r="AP314" s="70"/>
      <c r="AQ314" s="70"/>
      <c r="AR314" s="70"/>
      <c r="AS314" s="70"/>
      <c r="AT314" s="70"/>
      <c r="AU314" s="70"/>
      <c r="AV314" s="70"/>
      <c r="AW314" s="70"/>
      <c r="AX314" s="70"/>
      <c r="AY314" s="70"/>
      <c r="AZ314" s="70"/>
      <c r="BA314" s="70"/>
      <c r="BB314" s="70"/>
      <c r="BC314" s="70"/>
      <c r="BD314" s="70"/>
      <c r="BE314" s="70"/>
      <c r="BF314" s="70"/>
      <c r="BG314" s="70"/>
      <c r="BH314" s="70"/>
      <c r="BI314" s="70"/>
      <c r="BJ314" s="70"/>
      <c r="BK314" s="70"/>
      <c r="BL314" s="70"/>
      <c r="BM314" s="70"/>
      <c r="BN314" s="70"/>
      <c r="BO314" s="70"/>
      <c r="BP314" s="70"/>
      <c r="BQ314" s="70"/>
      <c r="BR314" s="70"/>
      <c r="BS314" s="70"/>
      <c r="BT314" s="70"/>
      <c r="BU314" s="70"/>
      <c r="BV314" s="70"/>
      <c r="BW314" s="70"/>
      <c r="BX314" s="70"/>
      <c r="BY314" s="70"/>
      <c r="BZ314" s="70"/>
      <c r="CA314" s="70"/>
      <c r="CB314" s="70"/>
      <c r="CC314" s="70"/>
      <c r="CD314" s="70"/>
      <c r="CE314" s="70"/>
      <c r="CF314" s="70"/>
      <c r="CG314" s="70"/>
      <c r="CH314" s="70"/>
      <c r="CI314" s="70"/>
      <c r="CJ314" s="70"/>
      <c r="CK314" s="70"/>
      <c r="CL314" s="70"/>
      <c r="CM314" s="70"/>
      <c r="CN314" s="70"/>
    </row>
    <row r="315" spans="1:92" ht="16.5" thickTop="1" thickBot="1" x14ac:dyDescent="0.3">
      <c r="A315" s="19"/>
      <c r="B315" s="19"/>
      <c r="C315" s="12"/>
      <c r="D315" s="12"/>
      <c r="E315" s="12"/>
      <c r="F315" s="12"/>
      <c r="G315" s="12"/>
      <c r="H315" s="12"/>
      <c r="I315" s="12"/>
      <c r="J315" s="12"/>
      <c r="K315" s="12"/>
      <c r="L315" s="70"/>
      <c r="M315" s="70"/>
      <c r="N315" s="70"/>
      <c r="O315" s="19"/>
      <c r="P315" s="19"/>
      <c r="Q315" s="19"/>
      <c r="R315" s="19"/>
    </row>
    <row r="316" spans="1:92" ht="52.5" thickTop="1" thickBot="1" x14ac:dyDescent="0.4">
      <c r="A316" s="19"/>
      <c r="B316" s="19"/>
      <c r="C316" s="137" t="s">
        <v>40</v>
      </c>
      <c r="D316" s="138" t="s">
        <v>40</v>
      </c>
      <c r="E316" s="222" t="s">
        <v>147</v>
      </c>
      <c r="F316" s="222"/>
      <c r="G316" s="222"/>
      <c r="H316" s="222"/>
      <c r="I316" s="222"/>
      <c r="J316" s="139" t="s">
        <v>42</v>
      </c>
      <c r="K316" s="19"/>
      <c r="L316" s="70"/>
      <c r="M316" s="70"/>
      <c r="N316" s="70"/>
      <c r="O316" s="19"/>
      <c r="P316" s="19"/>
      <c r="Q316" s="19"/>
      <c r="R316" s="19"/>
    </row>
    <row r="317" spans="1:92" ht="27.75" thickTop="1" thickBot="1" x14ac:dyDescent="0.4">
      <c r="A317" s="19"/>
      <c r="B317" s="19"/>
      <c r="C317" s="117"/>
      <c r="D317" s="230" t="s">
        <v>210</v>
      </c>
      <c r="E317" s="230"/>
      <c r="F317" s="230"/>
      <c r="G317" s="230"/>
      <c r="H317" s="230"/>
      <c r="I317" s="230"/>
      <c r="J317" s="135"/>
      <c r="K317" s="19"/>
      <c r="L317" s="189"/>
      <c r="M317" s="70"/>
      <c r="N317" s="70"/>
      <c r="O317" s="19"/>
      <c r="P317" s="19"/>
      <c r="Q317" s="19"/>
      <c r="R317" s="19"/>
    </row>
    <row r="318" spans="1:92" ht="27" thickTop="1" x14ac:dyDescent="0.4">
      <c r="A318" s="19"/>
      <c r="B318" s="19"/>
      <c r="C318" s="113">
        <v>411</v>
      </c>
      <c r="D318" s="133"/>
      <c r="E318" s="134" t="s">
        <v>211</v>
      </c>
      <c r="F318" s="134"/>
      <c r="G318" s="134"/>
      <c r="H318" s="134"/>
      <c r="I318" s="134"/>
      <c r="J318" s="128">
        <f>SUM(J319:J323)</f>
        <v>163200</v>
      </c>
      <c r="K318" s="19"/>
      <c r="L318" s="191"/>
      <c r="M318" s="192"/>
      <c r="N318" s="192"/>
      <c r="O318" s="19"/>
      <c r="P318" s="19"/>
      <c r="Q318" s="19"/>
      <c r="R318" s="19"/>
    </row>
    <row r="319" spans="1:92" s="14" customFormat="1" ht="25.5" x14ac:dyDescent="0.35">
      <c r="A319" s="19"/>
      <c r="B319" s="19"/>
      <c r="C319" s="89"/>
      <c r="D319" s="20">
        <v>4111</v>
      </c>
      <c r="E319" s="203" t="s">
        <v>212</v>
      </c>
      <c r="F319" s="203"/>
      <c r="G319" s="203"/>
      <c r="H319" s="203"/>
      <c r="I319" s="203"/>
      <c r="J319" s="83">
        <v>100000</v>
      </c>
      <c r="K319" s="19"/>
      <c r="L319" s="168"/>
      <c r="M319" s="19"/>
      <c r="N319" s="70"/>
      <c r="O319" s="19"/>
      <c r="P319" s="19"/>
      <c r="Q319" s="19"/>
      <c r="R319" s="19"/>
      <c r="S319" s="70"/>
      <c r="T319" s="70"/>
      <c r="U319" s="70"/>
      <c r="V319" s="70"/>
      <c r="W319" s="70"/>
      <c r="X319" s="70"/>
      <c r="Y319" s="70"/>
      <c r="Z319" s="70"/>
      <c r="AA319" s="70"/>
      <c r="AB319" s="70"/>
      <c r="AC319" s="70"/>
      <c r="AD319" s="70"/>
      <c r="AE319" s="70"/>
      <c r="AF319" s="70"/>
      <c r="AG319" s="70"/>
      <c r="AH319" s="70"/>
      <c r="AI319" s="70"/>
      <c r="AJ319" s="70"/>
      <c r="AK319" s="70"/>
      <c r="AL319" s="70"/>
      <c r="AM319" s="70"/>
      <c r="AN319" s="70"/>
      <c r="AO319" s="70"/>
      <c r="AP319" s="70"/>
      <c r="AQ319" s="70"/>
      <c r="AR319" s="70"/>
      <c r="AS319" s="70"/>
      <c r="AT319" s="70"/>
      <c r="AU319" s="70"/>
      <c r="AV319" s="70"/>
      <c r="AW319" s="70"/>
      <c r="AX319" s="70"/>
      <c r="AY319" s="70"/>
      <c r="AZ319" s="70"/>
      <c r="BA319" s="70"/>
      <c r="BB319" s="70"/>
      <c r="BC319" s="70"/>
      <c r="BD319" s="70"/>
      <c r="BE319" s="70"/>
      <c r="BF319" s="70"/>
      <c r="BG319" s="70"/>
      <c r="BH319" s="70"/>
      <c r="BI319" s="70"/>
      <c r="BJ319" s="70"/>
      <c r="BK319" s="70"/>
      <c r="BL319" s="70"/>
      <c r="BM319" s="70"/>
      <c r="BN319" s="70"/>
      <c r="BO319" s="70"/>
      <c r="BP319" s="70"/>
      <c r="BQ319" s="70"/>
      <c r="BR319" s="70"/>
      <c r="BS319" s="70"/>
      <c r="BT319" s="70"/>
      <c r="BU319" s="70"/>
      <c r="BV319" s="70"/>
      <c r="BW319" s="70"/>
      <c r="BX319" s="70"/>
      <c r="BY319" s="70"/>
      <c r="BZ319" s="70"/>
      <c r="CA319" s="70"/>
      <c r="CB319" s="70"/>
      <c r="CC319" s="70"/>
      <c r="CD319" s="70"/>
      <c r="CE319" s="70"/>
      <c r="CF319" s="70"/>
      <c r="CG319" s="70"/>
      <c r="CH319" s="70"/>
      <c r="CI319" s="70"/>
      <c r="CJ319" s="70"/>
      <c r="CK319" s="70"/>
      <c r="CL319" s="70"/>
      <c r="CM319" s="70"/>
      <c r="CN319" s="70"/>
    </row>
    <row r="320" spans="1:92" s="14" customFormat="1" ht="25.5" x14ac:dyDescent="0.35">
      <c r="A320" s="19"/>
      <c r="B320" s="19"/>
      <c r="C320" s="89"/>
      <c r="D320" s="20">
        <v>4112</v>
      </c>
      <c r="E320" s="203" t="s">
        <v>248</v>
      </c>
      <c r="F320" s="203"/>
      <c r="G320" s="203"/>
      <c r="H320" s="203"/>
      <c r="I320" s="203"/>
      <c r="J320" s="83">
        <v>12000</v>
      </c>
      <c r="K320" s="19"/>
      <c r="L320" s="19"/>
      <c r="M320" s="19"/>
      <c r="N320" s="70"/>
      <c r="O320" s="19"/>
      <c r="P320" s="19"/>
      <c r="Q320" s="19"/>
      <c r="R320" s="19"/>
      <c r="S320" s="70"/>
      <c r="T320" s="70"/>
      <c r="U320" s="70"/>
      <c r="V320" s="70"/>
      <c r="W320" s="70"/>
      <c r="X320" s="70"/>
      <c r="Y320" s="70"/>
      <c r="Z320" s="70"/>
      <c r="AA320" s="70"/>
      <c r="AB320" s="70"/>
      <c r="AC320" s="70"/>
      <c r="AD320" s="70"/>
      <c r="AE320" s="70"/>
      <c r="AF320" s="70"/>
      <c r="AG320" s="70"/>
      <c r="AH320" s="70"/>
      <c r="AI320" s="70"/>
      <c r="AJ320" s="70"/>
      <c r="AK320" s="70"/>
      <c r="AL320" s="70"/>
      <c r="AM320" s="70"/>
      <c r="AN320" s="70"/>
      <c r="AO320" s="70"/>
      <c r="AP320" s="70"/>
      <c r="AQ320" s="70"/>
      <c r="AR320" s="70"/>
      <c r="AS320" s="70"/>
      <c r="AT320" s="70"/>
      <c r="AU320" s="70"/>
      <c r="AV320" s="70"/>
      <c r="AW320" s="70"/>
      <c r="AX320" s="70"/>
      <c r="AY320" s="70"/>
      <c r="AZ320" s="70"/>
      <c r="BA320" s="70"/>
      <c r="BB320" s="70"/>
      <c r="BC320" s="70"/>
      <c r="BD320" s="70"/>
      <c r="BE320" s="70"/>
      <c r="BF320" s="70"/>
      <c r="BG320" s="70"/>
      <c r="BH320" s="70"/>
      <c r="BI320" s="70"/>
      <c r="BJ320" s="70"/>
      <c r="BK320" s="70"/>
      <c r="BL320" s="70"/>
      <c r="BM320" s="70"/>
      <c r="BN320" s="70"/>
      <c r="BO320" s="70"/>
      <c r="BP320" s="70"/>
      <c r="BQ320" s="70"/>
      <c r="BR320" s="70"/>
      <c r="BS320" s="70"/>
      <c r="BT320" s="70"/>
      <c r="BU320" s="70"/>
      <c r="BV320" s="70"/>
      <c r="BW320" s="70"/>
      <c r="BX320" s="70"/>
      <c r="BY320" s="70"/>
      <c r="BZ320" s="70"/>
      <c r="CA320" s="70"/>
      <c r="CB320" s="70"/>
      <c r="CC320" s="70"/>
      <c r="CD320" s="70"/>
      <c r="CE320" s="70"/>
      <c r="CF320" s="70"/>
      <c r="CG320" s="70"/>
      <c r="CH320" s="70"/>
      <c r="CI320" s="70"/>
      <c r="CJ320" s="70"/>
      <c r="CK320" s="70"/>
      <c r="CL320" s="70"/>
      <c r="CM320" s="70"/>
      <c r="CN320" s="70"/>
    </row>
    <row r="321" spans="1:92" s="14" customFormat="1" ht="25.5" x14ac:dyDescent="0.35">
      <c r="A321" s="19"/>
      <c r="B321" s="19"/>
      <c r="C321" s="89"/>
      <c r="D321" s="20">
        <v>4113</v>
      </c>
      <c r="E321" s="203" t="s">
        <v>213</v>
      </c>
      <c r="F321" s="203"/>
      <c r="G321" s="203"/>
      <c r="H321" s="203"/>
      <c r="I321" s="203"/>
      <c r="J321" s="83">
        <v>36000</v>
      </c>
      <c r="K321" s="19"/>
      <c r="L321" s="22"/>
      <c r="M321" s="19"/>
      <c r="N321" s="70"/>
      <c r="O321" s="19"/>
      <c r="P321" s="19"/>
      <c r="Q321" s="19"/>
      <c r="R321" s="19"/>
      <c r="S321" s="70"/>
      <c r="T321" s="70"/>
      <c r="U321" s="70"/>
      <c r="V321" s="70"/>
      <c r="W321" s="70"/>
      <c r="X321" s="70"/>
      <c r="Y321" s="70"/>
      <c r="Z321" s="70"/>
      <c r="AA321" s="70"/>
      <c r="AB321" s="70"/>
      <c r="AC321" s="70"/>
      <c r="AD321" s="70"/>
      <c r="AE321" s="70"/>
      <c r="AF321" s="70"/>
      <c r="AG321" s="70"/>
      <c r="AH321" s="70"/>
      <c r="AI321" s="70"/>
      <c r="AJ321" s="70"/>
      <c r="AK321" s="70"/>
      <c r="AL321" s="70"/>
      <c r="AM321" s="70"/>
      <c r="AN321" s="70"/>
      <c r="AO321" s="70"/>
      <c r="AP321" s="70"/>
      <c r="AQ321" s="70"/>
      <c r="AR321" s="70"/>
      <c r="AS321" s="70"/>
      <c r="AT321" s="70"/>
      <c r="AU321" s="70"/>
      <c r="AV321" s="70"/>
      <c r="AW321" s="70"/>
      <c r="AX321" s="70"/>
      <c r="AY321" s="70"/>
      <c r="AZ321" s="70"/>
      <c r="BA321" s="70"/>
      <c r="BB321" s="70"/>
      <c r="BC321" s="70"/>
      <c r="BD321" s="70"/>
      <c r="BE321" s="70"/>
      <c r="BF321" s="70"/>
      <c r="BG321" s="70"/>
      <c r="BH321" s="70"/>
      <c r="BI321" s="70"/>
      <c r="BJ321" s="70"/>
      <c r="BK321" s="70"/>
      <c r="BL321" s="70"/>
      <c r="BM321" s="70"/>
      <c r="BN321" s="70"/>
      <c r="BO321" s="70"/>
      <c r="BP321" s="70"/>
      <c r="BQ321" s="70"/>
      <c r="BR321" s="70"/>
      <c r="BS321" s="70"/>
      <c r="BT321" s="70"/>
      <c r="BU321" s="70"/>
      <c r="BV321" s="70"/>
      <c r="BW321" s="70"/>
      <c r="BX321" s="70"/>
      <c r="BY321" s="70"/>
      <c r="BZ321" s="70"/>
      <c r="CA321" s="70"/>
      <c r="CB321" s="70"/>
      <c r="CC321" s="70"/>
      <c r="CD321" s="70"/>
      <c r="CE321" s="70"/>
      <c r="CF321" s="70"/>
      <c r="CG321" s="70"/>
      <c r="CH321" s="70"/>
      <c r="CI321" s="70"/>
      <c r="CJ321" s="70"/>
      <c r="CK321" s="70"/>
      <c r="CL321" s="70"/>
      <c r="CM321" s="70"/>
      <c r="CN321" s="70"/>
    </row>
    <row r="322" spans="1:92" s="14" customFormat="1" ht="25.5" x14ac:dyDescent="0.35">
      <c r="A322" s="19"/>
      <c r="B322" s="19"/>
      <c r="C322" s="89"/>
      <c r="D322" s="20">
        <v>4114</v>
      </c>
      <c r="E322" s="203" t="s">
        <v>214</v>
      </c>
      <c r="F322" s="203"/>
      <c r="G322" s="203"/>
      <c r="H322" s="203"/>
      <c r="I322" s="203"/>
      <c r="J322" s="83">
        <v>13500</v>
      </c>
      <c r="K322" s="19"/>
      <c r="L322" s="19"/>
      <c r="M322" s="19"/>
      <c r="N322" s="70"/>
      <c r="O322" s="19"/>
      <c r="P322" s="19"/>
      <c r="Q322" s="19"/>
      <c r="R322" s="19"/>
      <c r="S322" s="70"/>
      <c r="T322" s="70"/>
      <c r="U322" s="70"/>
      <c r="V322" s="70"/>
      <c r="W322" s="70"/>
      <c r="X322" s="70"/>
      <c r="Y322" s="70"/>
      <c r="Z322" s="70"/>
      <c r="AA322" s="70"/>
      <c r="AB322" s="70"/>
      <c r="AC322" s="70"/>
      <c r="AD322" s="70"/>
      <c r="AE322" s="70"/>
      <c r="AF322" s="70"/>
      <c r="AG322" s="70"/>
      <c r="AH322" s="70"/>
      <c r="AI322" s="70"/>
      <c r="AJ322" s="70"/>
      <c r="AK322" s="70"/>
      <c r="AL322" s="70"/>
      <c r="AM322" s="70"/>
      <c r="AN322" s="70"/>
      <c r="AO322" s="70"/>
      <c r="AP322" s="70"/>
      <c r="AQ322" s="70"/>
      <c r="AR322" s="70"/>
      <c r="AS322" s="70"/>
      <c r="AT322" s="70"/>
      <c r="AU322" s="70"/>
      <c r="AV322" s="70"/>
      <c r="AW322" s="70"/>
      <c r="AX322" s="70"/>
      <c r="AY322" s="70"/>
      <c r="AZ322" s="70"/>
      <c r="BA322" s="70"/>
      <c r="BB322" s="70"/>
      <c r="BC322" s="70"/>
      <c r="BD322" s="70"/>
      <c r="BE322" s="70"/>
      <c r="BF322" s="70"/>
      <c r="BG322" s="70"/>
      <c r="BH322" s="70"/>
      <c r="BI322" s="70"/>
      <c r="BJ322" s="70"/>
      <c r="BK322" s="70"/>
      <c r="BL322" s="70"/>
      <c r="BM322" s="70"/>
      <c r="BN322" s="70"/>
      <c r="BO322" s="70"/>
      <c r="BP322" s="70"/>
      <c r="BQ322" s="70"/>
      <c r="BR322" s="70"/>
      <c r="BS322" s="70"/>
      <c r="BT322" s="70"/>
      <c r="BU322" s="70"/>
      <c r="BV322" s="70"/>
      <c r="BW322" s="70"/>
      <c r="BX322" s="70"/>
      <c r="BY322" s="70"/>
      <c r="BZ322" s="70"/>
      <c r="CA322" s="70"/>
      <c r="CB322" s="70"/>
      <c r="CC322" s="70"/>
      <c r="CD322" s="70"/>
      <c r="CE322" s="70"/>
      <c r="CF322" s="70"/>
      <c r="CG322" s="70"/>
      <c r="CH322" s="70"/>
      <c r="CI322" s="70"/>
      <c r="CJ322" s="70"/>
      <c r="CK322" s="70"/>
      <c r="CL322" s="70"/>
      <c r="CM322" s="70"/>
      <c r="CN322" s="70"/>
    </row>
    <row r="323" spans="1:92" s="14" customFormat="1" ht="25.5" x14ac:dyDescent="0.35">
      <c r="A323" s="19"/>
      <c r="B323" s="19"/>
      <c r="C323" s="89"/>
      <c r="D323" s="20">
        <v>4115</v>
      </c>
      <c r="E323" s="203" t="s">
        <v>152</v>
      </c>
      <c r="F323" s="203"/>
      <c r="G323" s="203"/>
      <c r="H323" s="203"/>
      <c r="I323" s="203"/>
      <c r="J323" s="83">
        <v>1700</v>
      </c>
      <c r="K323" s="19"/>
      <c r="L323" s="19"/>
      <c r="M323" s="19"/>
      <c r="N323" s="70"/>
      <c r="O323" s="19"/>
      <c r="P323" s="19"/>
      <c r="Q323" s="19"/>
      <c r="R323" s="19"/>
      <c r="S323" s="70"/>
      <c r="T323" s="70"/>
      <c r="U323" s="70"/>
      <c r="V323" s="70"/>
      <c r="W323" s="70"/>
      <c r="X323" s="70"/>
      <c r="Y323" s="70"/>
      <c r="Z323" s="70"/>
      <c r="AA323" s="70"/>
      <c r="AB323" s="70"/>
      <c r="AC323" s="70"/>
      <c r="AD323" s="70"/>
      <c r="AE323" s="70"/>
      <c r="AF323" s="70"/>
      <c r="AG323" s="70"/>
      <c r="AH323" s="70"/>
      <c r="AI323" s="70"/>
      <c r="AJ323" s="70"/>
      <c r="AK323" s="70"/>
      <c r="AL323" s="70"/>
      <c r="AM323" s="70"/>
      <c r="AN323" s="70"/>
      <c r="AO323" s="70"/>
      <c r="AP323" s="70"/>
      <c r="AQ323" s="70"/>
      <c r="AR323" s="70"/>
      <c r="AS323" s="70"/>
      <c r="AT323" s="70"/>
      <c r="AU323" s="70"/>
      <c r="AV323" s="70"/>
      <c r="AW323" s="70"/>
      <c r="AX323" s="70"/>
      <c r="AY323" s="70"/>
      <c r="AZ323" s="70"/>
      <c r="BA323" s="70"/>
      <c r="BB323" s="70"/>
      <c r="BC323" s="70"/>
      <c r="BD323" s="70"/>
      <c r="BE323" s="70"/>
      <c r="BF323" s="70"/>
      <c r="BG323" s="70"/>
      <c r="BH323" s="70"/>
      <c r="BI323" s="70"/>
      <c r="BJ323" s="70"/>
      <c r="BK323" s="70"/>
      <c r="BL323" s="70"/>
      <c r="BM323" s="70"/>
      <c r="BN323" s="70"/>
      <c r="BO323" s="70"/>
      <c r="BP323" s="70"/>
      <c r="BQ323" s="70"/>
      <c r="BR323" s="70"/>
      <c r="BS323" s="70"/>
      <c r="BT323" s="70"/>
      <c r="BU323" s="70"/>
      <c r="BV323" s="70"/>
      <c r="BW323" s="70"/>
      <c r="BX323" s="70"/>
      <c r="BY323" s="70"/>
      <c r="BZ323" s="70"/>
      <c r="CA323" s="70"/>
      <c r="CB323" s="70"/>
      <c r="CC323" s="70"/>
      <c r="CD323" s="70"/>
      <c r="CE323" s="70"/>
      <c r="CF323" s="70"/>
      <c r="CG323" s="70"/>
      <c r="CH323" s="70"/>
      <c r="CI323" s="70"/>
      <c r="CJ323" s="70"/>
      <c r="CK323" s="70"/>
      <c r="CL323" s="70"/>
      <c r="CM323" s="70"/>
      <c r="CN323" s="70"/>
    </row>
    <row r="324" spans="1:92" s="4" customFormat="1" ht="26.25" x14ac:dyDescent="0.4">
      <c r="A324" s="19"/>
      <c r="B324" s="19"/>
      <c r="C324" s="89">
        <v>412</v>
      </c>
      <c r="D324" s="204" t="s">
        <v>215</v>
      </c>
      <c r="E324" s="204"/>
      <c r="F324" s="204"/>
      <c r="G324" s="204"/>
      <c r="H324" s="204"/>
      <c r="I324" s="204"/>
      <c r="J324" s="90">
        <f>SUM(J325:J326)</f>
        <v>5000</v>
      </c>
      <c r="K324" s="19"/>
      <c r="L324" s="19"/>
      <c r="M324" s="19"/>
      <c r="N324" s="70"/>
      <c r="O324" s="19"/>
      <c r="P324" s="19"/>
      <c r="Q324" s="19"/>
      <c r="R324" s="19"/>
      <c r="S324" s="70"/>
      <c r="T324" s="70"/>
      <c r="U324" s="70"/>
      <c r="V324" s="70"/>
      <c r="W324" s="70"/>
      <c r="X324" s="70"/>
      <c r="Y324" s="70"/>
      <c r="Z324" s="70"/>
      <c r="AA324" s="70"/>
      <c r="AB324" s="70"/>
      <c r="AC324" s="70"/>
      <c r="AD324" s="70"/>
      <c r="AE324" s="70"/>
      <c r="AF324" s="70"/>
      <c r="AG324" s="70"/>
      <c r="AH324" s="70"/>
      <c r="AI324" s="70"/>
      <c r="AJ324" s="70"/>
      <c r="AK324" s="70"/>
      <c r="AL324" s="70"/>
      <c r="AM324" s="70"/>
      <c r="AN324" s="70"/>
      <c r="AO324" s="70"/>
      <c r="AP324" s="70"/>
      <c r="AQ324" s="70"/>
      <c r="AR324" s="70"/>
      <c r="AS324" s="70"/>
      <c r="AT324" s="70"/>
      <c r="AU324" s="70"/>
      <c r="AV324" s="70"/>
      <c r="AW324" s="70"/>
      <c r="AX324" s="70"/>
      <c r="AY324" s="70"/>
      <c r="AZ324" s="70"/>
      <c r="BA324" s="70"/>
      <c r="BB324" s="70"/>
      <c r="BC324" s="70"/>
      <c r="BD324" s="70"/>
      <c r="BE324" s="70"/>
      <c r="BF324" s="70"/>
      <c r="BG324" s="70"/>
      <c r="BH324" s="70"/>
      <c r="BI324" s="70"/>
      <c r="BJ324" s="70"/>
      <c r="BK324" s="70"/>
      <c r="BL324" s="70"/>
      <c r="BM324" s="70"/>
      <c r="BN324" s="70"/>
      <c r="BO324" s="70"/>
      <c r="BP324" s="70"/>
      <c r="BQ324" s="70"/>
      <c r="BR324" s="70"/>
      <c r="BS324" s="70"/>
      <c r="BT324" s="70"/>
      <c r="BU324" s="70"/>
      <c r="BV324" s="70"/>
      <c r="BW324" s="70"/>
      <c r="BX324" s="70"/>
      <c r="BY324" s="70"/>
      <c r="BZ324" s="70"/>
      <c r="CA324" s="70"/>
      <c r="CB324" s="70"/>
      <c r="CC324" s="70"/>
      <c r="CD324" s="70"/>
      <c r="CE324" s="70"/>
      <c r="CF324" s="70"/>
      <c r="CG324" s="70"/>
      <c r="CH324" s="70"/>
      <c r="CI324" s="70"/>
      <c r="CJ324" s="70"/>
      <c r="CK324" s="70"/>
      <c r="CL324" s="70"/>
      <c r="CM324" s="70"/>
      <c r="CN324" s="70"/>
    </row>
    <row r="325" spans="1:92" s="14" customFormat="1" ht="25.5" x14ac:dyDescent="0.35">
      <c r="A325" s="19"/>
      <c r="B325" s="19"/>
      <c r="C325" s="89"/>
      <c r="D325" s="20">
        <v>4123</v>
      </c>
      <c r="E325" s="203" t="s">
        <v>216</v>
      </c>
      <c r="F325" s="203"/>
      <c r="G325" s="203"/>
      <c r="H325" s="203"/>
      <c r="I325" s="203"/>
      <c r="J325" s="83">
        <v>0</v>
      </c>
      <c r="K325" s="19"/>
      <c r="L325" s="19"/>
      <c r="M325" s="19"/>
      <c r="N325" s="70"/>
      <c r="O325" s="19"/>
      <c r="P325" s="19"/>
      <c r="Q325" s="19"/>
      <c r="R325" s="19"/>
      <c r="S325" s="70"/>
      <c r="T325" s="70"/>
      <c r="U325" s="70"/>
      <c r="V325" s="70"/>
      <c r="W325" s="70"/>
      <c r="X325" s="70"/>
      <c r="Y325" s="70"/>
      <c r="Z325" s="70"/>
      <c r="AA325" s="70"/>
      <c r="AB325" s="70"/>
      <c r="AC325" s="70"/>
      <c r="AD325" s="70"/>
      <c r="AE325" s="70"/>
      <c r="AF325" s="70"/>
      <c r="AG325" s="70"/>
      <c r="AH325" s="70"/>
      <c r="AI325" s="70"/>
      <c r="AJ325" s="70"/>
      <c r="AK325" s="70"/>
      <c r="AL325" s="70"/>
      <c r="AM325" s="70"/>
      <c r="AN325" s="70"/>
      <c r="AO325" s="70"/>
      <c r="AP325" s="70"/>
      <c r="AQ325" s="70"/>
      <c r="AR325" s="70"/>
      <c r="AS325" s="70"/>
      <c r="AT325" s="70"/>
      <c r="AU325" s="70"/>
      <c r="AV325" s="70"/>
      <c r="AW325" s="70"/>
      <c r="AX325" s="70"/>
      <c r="AY325" s="70"/>
      <c r="AZ325" s="70"/>
      <c r="BA325" s="70"/>
      <c r="BB325" s="70"/>
      <c r="BC325" s="70"/>
      <c r="BD325" s="70"/>
      <c r="BE325" s="70"/>
      <c r="BF325" s="70"/>
      <c r="BG325" s="70"/>
      <c r="BH325" s="70"/>
      <c r="BI325" s="70"/>
      <c r="BJ325" s="70"/>
      <c r="BK325" s="70"/>
      <c r="BL325" s="70"/>
      <c r="BM325" s="70"/>
      <c r="BN325" s="70"/>
      <c r="BO325" s="70"/>
      <c r="BP325" s="70"/>
      <c r="BQ325" s="70"/>
      <c r="BR325" s="70"/>
      <c r="BS325" s="70"/>
      <c r="BT325" s="70"/>
      <c r="BU325" s="70"/>
      <c r="BV325" s="70"/>
      <c r="BW325" s="70"/>
      <c r="BX325" s="70"/>
      <c r="BY325" s="70"/>
      <c r="BZ325" s="70"/>
      <c r="CA325" s="70"/>
      <c r="CB325" s="70"/>
      <c r="CC325" s="70"/>
      <c r="CD325" s="70"/>
      <c r="CE325" s="70"/>
      <c r="CF325" s="70"/>
      <c r="CG325" s="70"/>
      <c r="CH325" s="70"/>
      <c r="CI325" s="70"/>
      <c r="CJ325" s="70"/>
      <c r="CK325" s="70"/>
      <c r="CL325" s="70"/>
      <c r="CM325" s="70"/>
      <c r="CN325" s="70"/>
    </row>
    <row r="326" spans="1:92" s="14" customFormat="1" ht="25.5" x14ac:dyDescent="0.35">
      <c r="A326" s="19"/>
      <c r="B326" s="19"/>
      <c r="C326" s="89"/>
      <c r="D326" s="20">
        <v>4127</v>
      </c>
      <c r="E326" s="203" t="s">
        <v>217</v>
      </c>
      <c r="F326" s="203"/>
      <c r="G326" s="203"/>
      <c r="H326" s="203"/>
      <c r="I326" s="203"/>
      <c r="J326" s="83">
        <v>5000</v>
      </c>
      <c r="K326" s="19"/>
      <c r="L326" s="19"/>
      <c r="M326" s="19"/>
      <c r="N326" s="70"/>
      <c r="O326" s="19"/>
      <c r="P326" s="19"/>
      <c r="Q326" s="19"/>
      <c r="R326" s="19"/>
      <c r="S326" s="70"/>
      <c r="T326" s="70"/>
      <c r="U326" s="70"/>
      <c r="V326" s="70"/>
      <c r="W326" s="70"/>
      <c r="X326" s="70"/>
      <c r="Y326" s="70"/>
      <c r="Z326" s="70"/>
      <c r="AA326" s="70"/>
      <c r="AB326" s="70"/>
      <c r="AC326" s="70"/>
      <c r="AD326" s="70"/>
      <c r="AE326" s="70"/>
      <c r="AF326" s="70"/>
      <c r="AG326" s="70"/>
      <c r="AH326" s="70"/>
      <c r="AI326" s="70"/>
      <c r="AJ326" s="70"/>
      <c r="AK326" s="70"/>
      <c r="AL326" s="70"/>
      <c r="AM326" s="70"/>
      <c r="AN326" s="70"/>
      <c r="AO326" s="70"/>
      <c r="AP326" s="70"/>
      <c r="AQ326" s="70"/>
      <c r="AR326" s="70"/>
      <c r="AS326" s="70"/>
      <c r="AT326" s="70"/>
      <c r="AU326" s="70"/>
      <c r="AV326" s="70"/>
      <c r="AW326" s="70"/>
      <c r="AX326" s="70"/>
      <c r="AY326" s="70"/>
      <c r="AZ326" s="70"/>
      <c r="BA326" s="70"/>
      <c r="BB326" s="70"/>
      <c r="BC326" s="70"/>
      <c r="BD326" s="70"/>
      <c r="BE326" s="70"/>
      <c r="BF326" s="70"/>
      <c r="BG326" s="70"/>
      <c r="BH326" s="70"/>
      <c r="BI326" s="70"/>
      <c r="BJ326" s="70"/>
      <c r="BK326" s="70"/>
      <c r="BL326" s="70"/>
      <c r="BM326" s="70"/>
      <c r="BN326" s="70"/>
      <c r="BO326" s="70"/>
      <c r="BP326" s="70"/>
      <c r="BQ326" s="70"/>
      <c r="BR326" s="70"/>
      <c r="BS326" s="70"/>
      <c r="BT326" s="70"/>
      <c r="BU326" s="70"/>
      <c r="BV326" s="70"/>
      <c r="BW326" s="70"/>
      <c r="BX326" s="70"/>
      <c r="BY326" s="70"/>
      <c r="BZ326" s="70"/>
      <c r="CA326" s="70"/>
      <c r="CB326" s="70"/>
      <c r="CC326" s="70"/>
      <c r="CD326" s="70"/>
      <c r="CE326" s="70"/>
      <c r="CF326" s="70"/>
      <c r="CG326" s="70"/>
      <c r="CH326" s="70"/>
      <c r="CI326" s="70"/>
      <c r="CJ326" s="70"/>
      <c r="CK326" s="70"/>
      <c r="CL326" s="70"/>
      <c r="CM326" s="70"/>
      <c r="CN326" s="70"/>
    </row>
    <row r="327" spans="1:92" ht="26.25" x14ac:dyDescent="0.4">
      <c r="A327" s="19"/>
      <c r="B327" s="19"/>
      <c r="C327" s="89">
        <v>413</v>
      </c>
      <c r="D327" s="204" t="s">
        <v>88</v>
      </c>
      <c r="E327" s="204"/>
      <c r="F327" s="204"/>
      <c r="G327" s="204"/>
      <c r="H327" s="204"/>
      <c r="I327" s="204"/>
      <c r="J327" s="90">
        <f>SUM(J328)</f>
        <v>0</v>
      </c>
      <c r="K327" s="19"/>
      <c r="L327" s="19"/>
      <c r="M327" s="19"/>
      <c r="N327" s="70"/>
      <c r="O327" s="19"/>
      <c r="P327" s="19"/>
      <c r="Q327" s="19"/>
      <c r="R327" s="19"/>
    </row>
    <row r="328" spans="1:92" s="14" customFormat="1" ht="25.5" x14ac:dyDescent="0.35">
      <c r="A328" s="19"/>
      <c r="B328" s="19"/>
      <c r="C328" s="89"/>
      <c r="D328" s="20">
        <v>4135</v>
      </c>
      <c r="E328" s="203" t="s">
        <v>156</v>
      </c>
      <c r="F328" s="203"/>
      <c r="G328" s="203"/>
      <c r="H328" s="203"/>
      <c r="I328" s="203"/>
      <c r="J328" s="83">
        <v>0</v>
      </c>
      <c r="K328" s="19"/>
      <c r="L328" s="19"/>
      <c r="M328" s="19"/>
      <c r="N328" s="70"/>
      <c r="O328" s="19"/>
      <c r="P328" s="19"/>
      <c r="Q328" s="19"/>
      <c r="R328" s="19"/>
      <c r="S328" s="70"/>
      <c r="T328" s="70"/>
      <c r="U328" s="70"/>
      <c r="V328" s="70"/>
      <c r="W328" s="70"/>
      <c r="X328" s="70"/>
      <c r="Y328" s="70"/>
      <c r="Z328" s="70"/>
      <c r="AA328" s="70"/>
      <c r="AB328" s="70"/>
      <c r="AC328" s="70"/>
      <c r="AD328" s="70"/>
      <c r="AE328" s="70"/>
      <c r="AF328" s="70"/>
      <c r="AG328" s="70"/>
      <c r="AH328" s="70"/>
      <c r="AI328" s="70"/>
      <c r="AJ328" s="70"/>
      <c r="AK328" s="70"/>
      <c r="AL328" s="70"/>
      <c r="AM328" s="70"/>
      <c r="AN328" s="70"/>
      <c r="AO328" s="70"/>
      <c r="AP328" s="70"/>
      <c r="AQ328" s="70"/>
      <c r="AR328" s="70"/>
      <c r="AS328" s="70"/>
      <c r="AT328" s="70"/>
      <c r="AU328" s="70"/>
      <c r="AV328" s="70"/>
      <c r="AW328" s="70"/>
      <c r="AX328" s="70"/>
      <c r="AY328" s="70"/>
      <c r="AZ328" s="70"/>
      <c r="BA328" s="70"/>
      <c r="BB328" s="70"/>
      <c r="BC328" s="70"/>
      <c r="BD328" s="70"/>
      <c r="BE328" s="70"/>
      <c r="BF328" s="70"/>
      <c r="BG328" s="70"/>
      <c r="BH328" s="70"/>
      <c r="BI328" s="70"/>
      <c r="BJ328" s="70"/>
      <c r="BK328" s="70"/>
      <c r="BL328" s="70"/>
      <c r="BM328" s="70"/>
      <c r="BN328" s="70"/>
      <c r="BO328" s="70"/>
      <c r="BP328" s="70"/>
      <c r="BQ328" s="70"/>
      <c r="BR328" s="70"/>
      <c r="BS328" s="70"/>
      <c r="BT328" s="70"/>
      <c r="BU328" s="70"/>
      <c r="BV328" s="70"/>
      <c r="BW328" s="70"/>
      <c r="BX328" s="70"/>
      <c r="BY328" s="70"/>
      <c r="BZ328" s="70"/>
      <c r="CA328" s="70"/>
      <c r="CB328" s="70"/>
      <c r="CC328" s="70"/>
      <c r="CD328" s="70"/>
      <c r="CE328" s="70"/>
      <c r="CF328" s="70"/>
      <c r="CG328" s="70"/>
      <c r="CH328" s="70"/>
      <c r="CI328" s="70"/>
      <c r="CJ328" s="70"/>
      <c r="CK328" s="70"/>
      <c r="CL328" s="70"/>
      <c r="CM328" s="70"/>
      <c r="CN328" s="70"/>
    </row>
    <row r="329" spans="1:92" s="4" customFormat="1" ht="26.25" x14ac:dyDescent="0.4">
      <c r="A329" s="19"/>
      <c r="B329" s="19"/>
      <c r="C329" s="89">
        <v>414</v>
      </c>
      <c r="D329" s="204" t="s">
        <v>157</v>
      </c>
      <c r="E329" s="204"/>
      <c r="F329" s="204"/>
      <c r="G329" s="204"/>
      <c r="H329" s="204"/>
      <c r="I329" s="204"/>
      <c r="J329" s="90">
        <f>SUM(J330:J333)</f>
        <v>97000</v>
      </c>
      <c r="K329" s="19"/>
      <c r="L329" s="19"/>
      <c r="M329" s="19"/>
      <c r="N329" s="70"/>
      <c r="O329" s="19"/>
      <c r="P329" s="19"/>
      <c r="Q329" s="19"/>
      <c r="R329" s="19"/>
      <c r="S329" s="70"/>
      <c r="T329" s="70"/>
      <c r="U329" s="70"/>
      <c r="V329" s="70"/>
      <c r="W329" s="70"/>
      <c r="X329" s="70"/>
      <c r="Y329" s="70"/>
      <c r="Z329" s="70"/>
      <c r="AA329" s="70"/>
      <c r="AB329" s="70"/>
      <c r="AC329" s="70"/>
      <c r="AD329" s="70"/>
      <c r="AE329" s="70"/>
      <c r="AF329" s="70"/>
      <c r="AG329" s="70"/>
      <c r="AH329" s="70"/>
      <c r="AI329" s="70"/>
      <c r="AJ329" s="70"/>
      <c r="AK329" s="70"/>
      <c r="AL329" s="70"/>
      <c r="AM329" s="70"/>
      <c r="AN329" s="70"/>
      <c r="AO329" s="70"/>
      <c r="AP329" s="70"/>
      <c r="AQ329" s="70"/>
      <c r="AR329" s="70"/>
      <c r="AS329" s="70"/>
      <c r="AT329" s="70"/>
      <c r="AU329" s="70"/>
      <c r="AV329" s="70"/>
      <c r="AW329" s="70"/>
      <c r="AX329" s="70"/>
      <c r="AY329" s="70"/>
      <c r="AZ329" s="70"/>
      <c r="BA329" s="70"/>
      <c r="BB329" s="70"/>
      <c r="BC329" s="70"/>
      <c r="BD329" s="70"/>
      <c r="BE329" s="70"/>
      <c r="BF329" s="70"/>
      <c r="BG329" s="70"/>
      <c r="BH329" s="70"/>
      <c r="BI329" s="70"/>
      <c r="BJ329" s="70"/>
      <c r="BK329" s="70"/>
      <c r="BL329" s="70"/>
      <c r="BM329" s="70"/>
      <c r="BN329" s="70"/>
      <c r="BO329" s="70"/>
      <c r="BP329" s="70"/>
      <c r="BQ329" s="70"/>
      <c r="BR329" s="70"/>
      <c r="BS329" s="70"/>
      <c r="BT329" s="70"/>
      <c r="BU329" s="70"/>
      <c r="BV329" s="70"/>
      <c r="BW329" s="70"/>
      <c r="BX329" s="70"/>
      <c r="BY329" s="70"/>
      <c r="BZ329" s="70"/>
      <c r="CA329" s="70"/>
      <c r="CB329" s="70"/>
      <c r="CC329" s="70"/>
      <c r="CD329" s="70"/>
      <c r="CE329" s="70"/>
      <c r="CF329" s="70"/>
      <c r="CG329" s="70"/>
      <c r="CH329" s="70"/>
      <c r="CI329" s="70"/>
      <c r="CJ329" s="70"/>
      <c r="CK329" s="70"/>
      <c r="CL329" s="70"/>
      <c r="CM329" s="70"/>
      <c r="CN329" s="70"/>
    </row>
    <row r="330" spans="1:92" s="14" customFormat="1" ht="25.5" x14ac:dyDescent="0.35">
      <c r="A330" s="19"/>
      <c r="B330" s="19"/>
      <c r="C330" s="89"/>
      <c r="D330" s="20">
        <v>4141</v>
      </c>
      <c r="E330" s="203" t="s">
        <v>171</v>
      </c>
      <c r="F330" s="203"/>
      <c r="G330" s="203"/>
      <c r="H330" s="203"/>
      <c r="I330" s="203"/>
      <c r="J330" s="83">
        <v>500</v>
      </c>
      <c r="K330" s="19"/>
      <c r="L330" s="19"/>
      <c r="M330" s="19"/>
      <c r="N330" s="70"/>
      <c r="O330" s="19"/>
      <c r="P330" s="19"/>
      <c r="Q330" s="19"/>
      <c r="R330" s="19"/>
      <c r="S330" s="70"/>
      <c r="T330" s="70"/>
      <c r="U330" s="70"/>
      <c r="V330" s="70"/>
      <c r="W330" s="70"/>
      <c r="X330" s="70"/>
      <c r="Y330" s="70"/>
      <c r="Z330" s="70"/>
      <c r="AA330" s="70"/>
      <c r="AB330" s="70"/>
      <c r="AC330" s="70"/>
      <c r="AD330" s="70"/>
      <c r="AE330" s="70"/>
      <c r="AF330" s="70"/>
      <c r="AG330" s="70"/>
      <c r="AH330" s="70"/>
      <c r="AI330" s="70"/>
      <c r="AJ330" s="70"/>
      <c r="AK330" s="70"/>
      <c r="AL330" s="70"/>
      <c r="AM330" s="70"/>
      <c r="AN330" s="70"/>
      <c r="AO330" s="70"/>
      <c r="AP330" s="70"/>
      <c r="AQ330" s="70"/>
      <c r="AR330" s="70"/>
      <c r="AS330" s="70"/>
      <c r="AT330" s="70"/>
      <c r="AU330" s="70"/>
      <c r="AV330" s="70"/>
      <c r="AW330" s="70"/>
      <c r="AX330" s="70"/>
      <c r="AY330" s="70"/>
      <c r="AZ330" s="70"/>
      <c r="BA330" s="70"/>
      <c r="BB330" s="70"/>
      <c r="BC330" s="70"/>
      <c r="BD330" s="70"/>
      <c r="BE330" s="70"/>
      <c r="BF330" s="70"/>
      <c r="BG330" s="70"/>
      <c r="BH330" s="70"/>
      <c r="BI330" s="70"/>
      <c r="BJ330" s="70"/>
      <c r="BK330" s="70"/>
      <c r="BL330" s="70"/>
      <c r="BM330" s="70"/>
      <c r="BN330" s="70"/>
      <c r="BO330" s="70"/>
      <c r="BP330" s="70"/>
      <c r="BQ330" s="70"/>
      <c r="BR330" s="70"/>
      <c r="BS330" s="70"/>
      <c r="BT330" s="70"/>
      <c r="BU330" s="70"/>
      <c r="BV330" s="70"/>
      <c r="BW330" s="70"/>
      <c r="BX330" s="70"/>
      <c r="BY330" s="70"/>
      <c r="BZ330" s="70"/>
      <c r="CA330" s="70"/>
      <c r="CB330" s="70"/>
      <c r="CC330" s="70"/>
      <c r="CD330" s="70"/>
      <c r="CE330" s="70"/>
      <c r="CF330" s="70"/>
      <c r="CG330" s="70"/>
      <c r="CH330" s="70"/>
      <c r="CI330" s="70"/>
      <c r="CJ330" s="70"/>
      <c r="CK330" s="70"/>
      <c r="CL330" s="70"/>
      <c r="CM330" s="70"/>
      <c r="CN330" s="70"/>
    </row>
    <row r="331" spans="1:92" s="14" customFormat="1" ht="25.5" x14ac:dyDescent="0.35">
      <c r="A331" s="19"/>
      <c r="B331" s="19"/>
      <c r="C331" s="89"/>
      <c r="D331" s="20">
        <v>4142</v>
      </c>
      <c r="E331" s="203" t="s">
        <v>172</v>
      </c>
      <c r="F331" s="203"/>
      <c r="G331" s="203"/>
      <c r="H331" s="203"/>
      <c r="I331" s="203"/>
      <c r="J331" s="83">
        <v>1000</v>
      </c>
      <c r="K331" s="19"/>
      <c r="L331" s="19"/>
      <c r="M331" s="19"/>
      <c r="N331" s="70"/>
      <c r="O331" s="19"/>
      <c r="P331" s="19"/>
      <c r="Q331" s="19"/>
      <c r="R331" s="19"/>
      <c r="S331" s="70"/>
      <c r="T331" s="70"/>
      <c r="U331" s="70"/>
      <c r="V331" s="70"/>
      <c r="W331" s="70"/>
      <c r="X331" s="70"/>
      <c r="Y331" s="70"/>
      <c r="Z331" s="70"/>
      <c r="AA331" s="70"/>
      <c r="AB331" s="70"/>
      <c r="AC331" s="70"/>
      <c r="AD331" s="70"/>
      <c r="AE331" s="70"/>
      <c r="AF331" s="70"/>
      <c r="AG331" s="70"/>
      <c r="AH331" s="70"/>
      <c r="AI331" s="70"/>
      <c r="AJ331" s="70"/>
      <c r="AK331" s="70"/>
      <c r="AL331" s="70"/>
      <c r="AM331" s="70"/>
      <c r="AN331" s="70"/>
      <c r="AO331" s="70"/>
      <c r="AP331" s="70"/>
      <c r="AQ331" s="70"/>
      <c r="AR331" s="70"/>
      <c r="AS331" s="70"/>
      <c r="AT331" s="70"/>
      <c r="AU331" s="70"/>
      <c r="AV331" s="70"/>
      <c r="AW331" s="70"/>
      <c r="AX331" s="70"/>
      <c r="AY331" s="70"/>
      <c r="AZ331" s="70"/>
      <c r="BA331" s="70"/>
      <c r="BB331" s="70"/>
      <c r="BC331" s="70"/>
      <c r="BD331" s="70"/>
      <c r="BE331" s="70"/>
      <c r="BF331" s="70"/>
      <c r="BG331" s="70"/>
      <c r="BH331" s="70"/>
      <c r="BI331" s="70"/>
      <c r="BJ331" s="70"/>
      <c r="BK331" s="70"/>
      <c r="BL331" s="70"/>
      <c r="BM331" s="70"/>
      <c r="BN331" s="70"/>
      <c r="BO331" s="70"/>
      <c r="BP331" s="70"/>
      <c r="BQ331" s="70"/>
      <c r="BR331" s="70"/>
      <c r="BS331" s="70"/>
      <c r="BT331" s="70"/>
      <c r="BU331" s="70"/>
      <c r="BV331" s="70"/>
      <c r="BW331" s="70"/>
      <c r="BX331" s="70"/>
      <c r="BY331" s="70"/>
      <c r="BZ331" s="70"/>
      <c r="CA331" s="70"/>
      <c r="CB331" s="70"/>
      <c r="CC331" s="70"/>
      <c r="CD331" s="70"/>
      <c r="CE331" s="70"/>
      <c r="CF331" s="70"/>
      <c r="CG331" s="70"/>
      <c r="CH331" s="70"/>
      <c r="CI331" s="70"/>
      <c r="CJ331" s="70"/>
      <c r="CK331" s="70"/>
      <c r="CL331" s="70"/>
      <c r="CM331" s="70"/>
      <c r="CN331" s="70"/>
    </row>
    <row r="332" spans="1:92" s="14" customFormat="1" ht="25.5" x14ac:dyDescent="0.35">
      <c r="A332" s="19"/>
      <c r="B332" s="19"/>
      <c r="C332" s="89"/>
      <c r="D332" s="20">
        <v>4148</v>
      </c>
      <c r="E332" s="203" t="s">
        <v>158</v>
      </c>
      <c r="F332" s="203"/>
      <c r="G332" s="203"/>
      <c r="H332" s="203"/>
      <c r="I332" s="203"/>
      <c r="J332" s="83">
        <v>500</v>
      </c>
      <c r="K332" s="12"/>
      <c r="L332" s="19"/>
      <c r="M332" s="19"/>
      <c r="N332" s="70"/>
      <c r="O332" s="19"/>
      <c r="P332" s="19"/>
      <c r="Q332" s="19"/>
      <c r="R332" s="19"/>
      <c r="S332" s="70"/>
      <c r="T332" s="70"/>
      <c r="U332" s="70"/>
      <c r="V332" s="70"/>
      <c r="W332" s="70"/>
      <c r="X332" s="70"/>
      <c r="Y332" s="70"/>
      <c r="Z332" s="70"/>
      <c r="AA332" s="70"/>
      <c r="AB332" s="70"/>
      <c r="AC332" s="70"/>
      <c r="AD332" s="70"/>
      <c r="AE332" s="70"/>
      <c r="AF332" s="70"/>
      <c r="AG332" s="70"/>
      <c r="AH332" s="70"/>
      <c r="AI332" s="70"/>
      <c r="AJ332" s="70"/>
      <c r="AK332" s="70"/>
      <c r="AL332" s="70"/>
      <c r="AM332" s="70"/>
      <c r="AN332" s="70"/>
      <c r="AO332" s="70"/>
      <c r="AP332" s="70"/>
      <c r="AQ332" s="70"/>
      <c r="AR332" s="70"/>
      <c r="AS332" s="70"/>
      <c r="AT332" s="70"/>
      <c r="AU332" s="70"/>
      <c r="AV332" s="70"/>
      <c r="AW332" s="70"/>
      <c r="AX332" s="70"/>
      <c r="AY332" s="70"/>
      <c r="AZ332" s="70"/>
      <c r="BA332" s="70"/>
      <c r="BB332" s="70"/>
      <c r="BC332" s="70"/>
      <c r="BD332" s="70"/>
      <c r="BE332" s="70"/>
      <c r="BF332" s="70"/>
      <c r="BG332" s="70"/>
      <c r="BH332" s="70"/>
      <c r="BI332" s="70"/>
      <c r="BJ332" s="70"/>
      <c r="BK332" s="70"/>
      <c r="BL332" s="70"/>
      <c r="BM332" s="70"/>
      <c r="BN332" s="70"/>
      <c r="BO332" s="70"/>
      <c r="BP332" s="70"/>
      <c r="BQ332" s="70"/>
      <c r="BR332" s="70"/>
      <c r="BS332" s="70"/>
      <c r="BT332" s="70"/>
      <c r="BU332" s="70"/>
      <c r="BV332" s="70"/>
      <c r="BW332" s="70"/>
      <c r="BX332" s="70"/>
      <c r="BY332" s="70"/>
      <c r="BZ332" s="70"/>
      <c r="CA332" s="70"/>
      <c r="CB332" s="70"/>
      <c r="CC332" s="70"/>
      <c r="CD332" s="70"/>
      <c r="CE332" s="70"/>
      <c r="CF332" s="70"/>
      <c r="CG332" s="70"/>
      <c r="CH332" s="70"/>
      <c r="CI332" s="70"/>
      <c r="CJ332" s="70"/>
      <c r="CK332" s="70"/>
      <c r="CL332" s="70"/>
      <c r="CM332" s="70"/>
      <c r="CN332" s="70"/>
    </row>
    <row r="333" spans="1:92" s="14" customFormat="1" ht="25.5" x14ac:dyDescent="0.35">
      <c r="A333" s="19"/>
      <c r="B333" s="19"/>
      <c r="C333" s="89"/>
      <c r="D333" s="20">
        <v>4149</v>
      </c>
      <c r="E333" s="203" t="s">
        <v>218</v>
      </c>
      <c r="F333" s="203"/>
      <c r="G333" s="203"/>
      <c r="H333" s="203"/>
      <c r="I333" s="203"/>
      <c r="J333" s="83">
        <f>80000+15000</f>
        <v>95000</v>
      </c>
      <c r="K333" s="185"/>
      <c r="L333" s="19"/>
      <c r="M333" s="19"/>
      <c r="N333" s="70"/>
      <c r="O333" s="19"/>
      <c r="P333" s="19"/>
      <c r="Q333" s="19"/>
      <c r="R333" s="19"/>
      <c r="S333" s="70"/>
      <c r="T333" s="70"/>
      <c r="U333" s="70"/>
      <c r="V333" s="70"/>
      <c r="W333" s="70"/>
      <c r="X333" s="70"/>
      <c r="Y333" s="70"/>
      <c r="Z333" s="70"/>
      <c r="AA333" s="70"/>
      <c r="AB333" s="70"/>
      <c r="AC333" s="70"/>
      <c r="AD333" s="70"/>
      <c r="AE333" s="70"/>
      <c r="AF333" s="70"/>
      <c r="AG333" s="70"/>
      <c r="AH333" s="70"/>
      <c r="AI333" s="70"/>
      <c r="AJ333" s="70"/>
      <c r="AK333" s="70"/>
      <c r="AL333" s="70"/>
      <c r="AM333" s="70"/>
      <c r="AN333" s="70"/>
      <c r="AO333" s="70"/>
      <c r="AP333" s="70"/>
      <c r="AQ333" s="70"/>
      <c r="AR333" s="70"/>
      <c r="AS333" s="70"/>
      <c r="AT333" s="70"/>
      <c r="AU333" s="70"/>
      <c r="AV333" s="70"/>
      <c r="AW333" s="70"/>
      <c r="AX333" s="70"/>
      <c r="AY333" s="70"/>
      <c r="AZ333" s="70"/>
      <c r="BA333" s="70"/>
      <c r="BB333" s="70"/>
      <c r="BC333" s="70"/>
      <c r="BD333" s="70"/>
      <c r="BE333" s="70"/>
      <c r="BF333" s="70"/>
      <c r="BG333" s="70"/>
      <c r="BH333" s="70"/>
      <c r="BI333" s="70"/>
      <c r="BJ333" s="70"/>
      <c r="BK333" s="70"/>
      <c r="BL333" s="70"/>
      <c r="BM333" s="70"/>
      <c r="BN333" s="70"/>
      <c r="BO333" s="70"/>
      <c r="BP333" s="70"/>
      <c r="BQ333" s="70"/>
      <c r="BR333" s="70"/>
      <c r="BS333" s="70"/>
      <c r="BT333" s="70"/>
      <c r="BU333" s="70"/>
      <c r="BV333" s="70"/>
      <c r="BW333" s="70"/>
      <c r="BX333" s="70"/>
      <c r="BY333" s="70"/>
      <c r="BZ333" s="70"/>
      <c r="CA333" s="70"/>
      <c r="CB333" s="70"/>
      <c r="CC333" s="70"/>
      <c r="CD333" s="70"/>
      <c r="CE333" s="70"/>
      <c r="CF333" s="70"/>
      <c r="CG333" s="70"/>
      <c r="CH333" s="70"/>
      <c r="CI333" s="70"/>
      <c r="CJ333" s="70"/>
      <c r="CK333" s="70"/>
      <c r="CL333" s="70"/>
      <c r="CM333" s="70"/>
      <c r="CN333" s="70"/>
    </row>
    <row r="334" spans="1:92" ht="26.25" x14ac:dyDescent="0.4">
      <c r="A334" s="19"/>
      <c r="B334" s="19"/>
      <c r="C334" s="89">
        <v>419</v>
      </c>
      <c r="D334" s="204" t="s">
        <v>219</v>
      </c>
      <c r="E334" s="204"/>
      <c r="F334" s="204"/>
      <c r="G334" s="204"/>
      <c r="H334" s="204"/>
      <c r="I334" s="204"/>
      <c r="J334" s="90">
        <f>J335</f>
        <v>31000</v>
      </c>
      <c r="K334" s="152"/>
      <c r="L334" s="19"/>
      <c r="M334" s="19"/>
      <c r="N334" s="70"/>
      <c r="O334" s="19"/>
      <c r="P334" s="19"/>
      <c r="Q334" s="19"/>
      <c r="R334" s="19"/>
    </row>
    <row r="335" spans="1:92" s="14" customFormat="1" ht="25.5" x14ac:dyDescent="0.35">
      <c r="A335" s="19"/>
      <c r="B335" s="19"/>
      <c r="C335" s="89"/>
      <c r="D335" s="20">
        <v>4191</v>
      </c>
      <c r="E335" s="132" t="s">
        <v>220</v>
      </c>
      <c r="F335" s="132"/>
      <c r="G335" s="132"/>
      <c r="H335" s="132"/>
      <c r="I335" s="132"/>
      <c r="J335" s="83">
        <v>31000</v>
      </c>
      <c r="K335" s="186"/>
      <c r="L335" s="19"/>
      <c r="M335" s="19"/>
      <c r="N335" s="70"/>
      <c r="O335" s="19"/>
      <c r="P335" s="19"/>
      <c r="Q335" s="19"/>
      <c r="R335" s="19"/>
      <c r="S335" s="70"/>
      <c r="T335" s="70"/>
      <c r="U335" s="70"/>
      <c r="V335" s="70"/>
      <c r="W335" s="70"/>
      <c r="X335" s="70"/>
      <c r="Y335" s="70"/>
      <c r="Z335" s="70"/>
      <c r="AA335" s="70"/>
      <c r="AB335" s="70"/>
      <c r="AC335" s="70"/>
      <c r="AD335" s="70"/>
      <c r="AE335" s="70"/>
      <c r="AF335" s="70"/>
      <c r="AG335" s="70"/>
      <c r="AH335" s="70"/>
      <c r="AI335" s="70"/>
      <c r="AJ335" s="70"/>
      <c r="AK335" s="70"/>
      <c r="AL335" s="70"/>
      <c r="AM335" s="70"/>
      <c r="AN335" s="70"/>
      <c r="AO335" s="70"/>
      <c r="AP335" s="70"/>
      <c r="AQ335" s="70"/>
      <c r="AR335" s="70"/>
      <c r="AS335" s="70"/>
      <c r="AT335" s="70"/>
      <c r="AU335" s="70"/>
      <c r="AV335" s="70"/>
      <c r="AW335" s="70"/>
      <c r="AX335" s="70"/>
      <c r="AY335" s="70"/>
      <c r="AZ335" s="70"/>
      <c r="BA335" s="70"/>
      <c r="BB335" s="70"/>
      <c r="BC335" s="70"/>
      <c r="BD335" s="70"/>
      <c r="BE335" s="70"/>
      <c r="BF335" s="70"/>
      <c r="BG335" s="70"/>
      <c r="BH335" s="70"/>
      <c r="BI335" s="70"/>
      <c r="BJ335" s="70"/>
      <c r="BK335" s="70"/>
      <c r="BL335" s="70"/>
      <c r="BM335" s="70"/>
      <c r="BN335" s="70"/>
      <c r="BO335" s="70"/>
      <c r="BP335" s="70"/>
      <c r="BQ335" s="70"/>
      <c r="BR335" s="70"/>
      <c r="BS335" s="70"/>
      <c r="BT335" s="70"/>
      <c r="BU335" s="70"/>
      <c r="BV335" s="70"/>
      <c r="BW335" s="70"/>
      <c r="BX335" s="70"/>
      <c r="BY335" s="70"/>
      <c r="BZ335" s="70"/>
      <c r="CA335" s="70"/>
      <c r="CB335" s="70"/>
      <c r="CC335" s="70"/>
      <c r="CD335" s="70"/>
      <c r="CE335" s="70"/>
      <c r="CF335" s="70"/>
      <c r="CG335" s="70"/>
      <c r="CH335" s="70"/>
      <c r="CI335" s="70"/>
      <c r="CJ335" s="70"/>
      <c r="CK335" s="70"/>
      <c r="CL335" s="70"/>
      <c r="CM335" s="70"/>
      <c r="CN335" s="70"/>
    </row>
    <row r="336" spans="1:92" ht="51" customHeight="1" x14ac:dyDescent="0.4">
      <c r="A336" s="19"/>
      <c r="B336" s="19"/>
      <c r="C336" s="91">
        <v>431</v>
      </c>
      <c r="D336" s="264" t="s">
        <v>222</v>
      </c>
      <c r="E336" s="264"/>
      <c r="F336" s="264"/>
      <c r="G336" s="264"/>
      <c r="H336" s="264"/>
      <c r="I336" s="264"/>
      <c r="J336" s="90">
        <f>SUM(J337:J344)</f>
        <v>641000</v>
      </c>
      <c r="K336" s="70"/>
      <c r="L336" s="19"/>
      <c r="M336" s="19"/>
      <c r="N336" s="70"/>
      <c r="O336" s="70"/>
      <c r="P336" s="70"/>
      <c r="Q336" s="19"/>
      <c r="R336" s="19"/>
    </row>
    <row r="337" spans="1:92" s="14" customFormat="1" ht="25.5" x14ac:dyDescent="0.35">
      <c r="A337" s="19"/>
      <c r="B337" s="19"/>
      <c r="C337" s="89"/>
      <c r="D337" s="20">
        <v>4313</v>
      </c>
      <c r="E337" s="203" t="s">
        <v>223</v>
      </c>
      <c r="F337" s="203"/>
      <c r="G337" s="203"/>
      <c r="H337" s="203"/>
      <c r="I337" s="203"/>
      <c r="J337" s="83">
        <v>35000</v>
      </c>
      <c r="K337" s="70"/>
      <c r="L337" s="19"/>
      <c r="M337" s="19"/>
      <c r="N337" s="70"/>
      <c r="O337" s="70"/>
      <c r="P337" s="70"/>
      <c r="Q337" s="19"/>
      <c r="R337" s="19"/>
      <c r="S337" s="70"/>
      <c r="T337" s="70"/>
      <c r="U337" s="70"/>
      <c r="V337" s="70"/>
      <c r="W337" s="70"/>
      <c r="X337" s="70"/>
      <c r="Y337" s="70"/>
      <c r="Z337" s="70"/>
      <c r="AA337" s="70"/>
      <c r="AB337" s="70"/>
      <c r="AC337" s="70"/>
      <c r="AD337" s="70"/>
      <c r="AE337" s="70"/>
      <c r="AF337" s="70"/>
      <c r="AG337" s="70"/>
      <c r="AH337" s="70"/>
      <c r="AI337" s="70"/>
      <c r="AJ337" s="70"/>
      <c r="AK337" s="70"/>
      <c r="AL337" s="70"/>
      <c r="AM337" s="70"/>
      <c r="AN337" s="70"/>
      <c r="AO337" s="70"/>
      <c r="AP337" s="70"/>
      <c r="AQ337" s="70"/>
      <c r="AR337" s="70"/>
      <c r="AS337" s="70"/>
      <c r="AT337" s="70"/>
      <c r="AU337" s="70"/>
      <c r="AV337" s="70"/>
      <c r="AW337" s="70"/>
      <c r="AX337" s="70"/>
      <c r="AY337" s="70"/>
      <c r="AZ337" s="70"/>
      <c r="BA337" s="70"/>
      <c r="BB337" s="70"/>
      <c r="BC337" s="70"/>
      <c r="BD337" s="70"/>
      <c r="BE337" s="70"/>
      <c r="BF337" s="70"/>
      <c r="BG337" s="70"/>
      <c r="BH337" s="70"/>
      <c r="BI337" s="70"/>
      <c r="BJ337" s="70"/>
      <c r="BK337" s="70"/>
      <c r="BL337" s="70"/>
      <c r="BM337" s="70"/>
      <c r="BN337" s="70"/>
      <c r="BO337" s="70"/>
      <c r="BP337" s="70"/>
      <c r="BQ337" s="70"/>
      <c r="BR337" s="70"/>
      <c r="BS337" s="70"/>
      <c r="BT337" s="70"/>
      <c r="BU337" s="70"/>
      <c r="BV337" s="70"/>
      <c r="BW337" s="70"/>
      <c r="BX337" s="70"/>
      <c r="BY337" s="70"/>
      <c r="BZ337" s="70"/>
      <c r="CA337" s="70"/>
      <c r="CB337" s="70"/>
      <c r="CC337" s="70"/>
      <c r="CD337" s="70"/>
      <c r="CE337" s="70"/>
      <c r="CF337" s="70"/>
      <c r="CG337" s="70"/>
      <c r="CH337" s="70"/>
      <c r="CI337" s="70"/>
      <c r="CJ337" s="70"/>
      <c r="CK337" s="70"/>
      <c r="CL337" s="70"/>
      <c r="CM337" s="70"/>
      <c r="CN337" s="70"/>
    </row>
    <row r="338" spans="1:92" s="14" customFormat="1" ht="25.5" x14ac:dyDescent="0.35">
      <c r="A338" s="19"/>
      <c r="B338" s="19"/>
      <c r="C338" s="89"/>
      <c r="D338" s="20">
        <v>43131</v>
      </c>
      <c r="E338" s="203" t="s">
        <v>221</v>
      </c>
      <c r="F338" s="203"/>
      <c r="G338" s="203"/>
      <c r="H338" s="203"/>
      <c r="I338" s="203"/>
      <c r="J338" s="83">
        <v>300000</v>
      </c>
      <c r="K338" s="70"/>
      <c r="L338" s="19"/>
      <c r="M338" s="19"/>
      <c r="N338" s="70"/>
      <c r="O338" s="70"/>
      <c r="P338" s="70"/>
      <c r="Q338" s="19"/>
      <c r="R338" s="19"/>
      <c r="S338" s="70"/>
      <c r="T338" s="70"/>
      <c r="U338" s="70"/>
      <c r="V338" s="70"/>
      <c r="W338" s="70"/>
      <c r="X338" s="70"/>
      <c r="Y338" s="70"/>
      <c r="Z338" s="70"/>
      <c r="AA338" s="70"/>
      <c r="AB338" s="70"/>
      <c r="AC338" s="70"/>
      <c r="AD338" s="70"/>
      <c r="AE338" s="70"/>
      <c r="AF338" s="70"/>
      <c r="AG338" s="70"/>
      <c r="AH338" s="70"/>
      <c r="AI338" s="70"/>
      <c r="AJ338" s="70"/>
      <c r="AK338" s="70"/>
      <c r="AL338" s="70"/>
      <c r="AM338" s="70"/>
      <c r="AN338" s="70"/>
      <c r="AO338" s="70"/>
      <c r="AP338" s="70"/>
      <c r="AQ338" s="70"/>
      <c r="AR338" s="70"/>
      <c r="AS338" s="70"/>
      <c r="AT338" s="70"/>
      <c r="AU338" s="70"/>
      <c r="AV338" s="70"/>
      <c r="AW338" s="70"/>
      <c r="AX338" s="70"/>
      <c r="AY338" s="70"/>
      <c r="AZ338" s="70"/>
      <c r="BA338" s="70"/>
      <c r="BB338" s="70"/>
      <c r="BC338" s="70"/>
      <c r="BD338" s="70"/>
      <c r="BE338" s="70"/>
      <c r="BF338" s="70"/>
      <c r="BG338" s="70"/>
      <c r="BH338" s="70"/>
      <c r="BI338" s="70"/>
      <c r="BJ338" s="70"/>
      <c r="BK338" s="70"/>
      <c r="BL338" s="70"/>
      <c r="BM338" s="70"/>
      <c r="BN338" s="70"/>
      <c r="BO338" s="70"/>
      <c r="BP338" s="70"/>
      <c r="BQ338" s="70"/>
      <c r="BR338" s="70"/>
      <c r="BS338" s="70"/>
      <c r="BT338" s="70"/>
      <c r="BU338" s="70"/>
      <c r="BV338" s="70"/>
      <c r="BW338" s="70"/>
      <c r="BX338" s="70"/>
      <c r="BY338" s="70"/>
      <c r="BZ338" s="70"/>
      <c r="CA338" s="70"/>
      <c r="CB338" s="70"/>
      <c r="CC338" s="70"/>
      <c r="CD338" s="70"/>
      <c r="CE338" s="70"/>
      <c r="CF338" s="70"/>
      <c r="CG338" s="70"/>
      <c r="CH338" s="70"/>
      <c r="CI338" s="70"/>
      <c r="CJ338" s="70"/>
      <c r="CK338" s="70"/>
      <c r="CL338" s="70"/>
      <c r="CM338" s="70"/>
      <c r="CN338" s="70"/>
    </row>
    <row r="339" spans="1:92" s="14" customFormat="1" ht="25.5" x14ac:dyDescent="0.35">
      <c r="A339" s="19"/>
      <c r="B339" s="19"/>
      <c r="C339" s="89"/>
      <c r="D339" s="20">
        <v>43132</v>
      </c>
      <c r="E339" s="203" t="s">
        <v>224</v>
      </c>
      <c r="F339" s="203"/>
      <c r="G339" s="203"/>
      <c r="H339" s="203"/>
      <c r="I339" s="203"/>
      <c r="J339" s="83">
        <v>25000</v>
      </c>
      <c r="K339" s="70"/>
      <c r="L339" s="170"/>
      <c r="M339" s="19"/>
      <c r="N339" s="70"/>
      <c r="O339" s="70"/>
      <c r="P339" s="70"/>
      <c r="Q339" s="19"/>
      <c r="R339" s="19"/>
      <c r="S339" s="70"/>
      <c r="T339" s="70"/>
      <c r="U339" s="70"/>
      <c r="V339" s="70"/>
      <c r="W339" s="70"/>
      <c r="X339" s="70"/>
      <c r="Y339" s="70"/>
      <c r="Z339" s="70"/>
      <c r="AA339" s="70"/>
      <c r="AB339" s="70"/>
      <c r="AC339" s="70"/>
      <c r="AD339" s="70"/>
      <c r="AE339" s="70"/>
      <c r="AF339" s="70"/>
      <c r="AG339" s="70"/>
      <c r="AH339" s="70"/>
      <c r="AI339" s="70"/>
      <c r="AJ339" s="70"/>
      <c r="AK339" s="70"/>
      <c r="AL339" s="70"/>
      <c r="AM339" s="70"/>
      <c r="AN339" s="70"/>
      <c r="AO339" s="70"/>
      <c r="AP339" s="70"/>
      <c r="AQ339" s="70"/>
      <c r="AR339" s="70"/>
      <c r="AS339" s="70"/>
      <c r="AT339" s="70"/>
      <c r="AU339" s="70"/>
      <c r="AV339" s="70"/>
      <c r="AW339" s="70"/>
      <c r="AX339" s="70"/>
      <c r="AY339" s="70"/>
      <c r="AZ339" s="70"/>
      <c r="BA339" s="70"/>
      <c r="BB339" s="70"/>
      <c r="BC339" s="70"/>
      <c r="BD339" s="70"/>
      <c r="BE339" s="70"/>
      <c r="BF339" s="70"/>
      <c r="BG339" s="70"/>
      <c r="BH339" s="70"/>
      <c r="BI339" s="70"/>
      <c r="BJ339" s="70"/>
      <c r="BK339" s="70"/>
      <c r="BL339" s="70"/>
      <c r="BM339" s="70"/>
      <c r="BN339" s="70"/>
      <c r="BO339" s="70"/>
      <c r="BP339" s="70"/>
      <c r="BQ339" s="70"/>
      <c r="BR339" s="70"/>
      <c r="BS339" s="70"/>
      <c r="BT339" s="70"/>
      <c r="BU339" s="70"/>
      <c r="BV339" s="70"/>
      <c r="BW339" s="70"/>
      <c r="BX339" s="70"/>
      <c r="BY339" s="70"/>
      <c r="BZ339" s="70"/>
      <c r="CA339" s="70"/>
      <c r="CB339" s="70"/>
      <c r="CC339" s="70"/>
      <c r="CD339" s="70"/>
      <c r="CE339" s="70"/>
      <c r="CF339" s="70"/>
      <c r="CG339" s="70"/>
      <c r="CH339" s="70"/>
      <c r="CI339" s="70"/>
      <c r="CJ339" s="70"/>
      <c r="CK339" s="70"/>
      <c r="CL339" s="70"/>
      <c r="CM339" s="70"/>
      <c r="CN339" s="70"/>
    </row>
    <row r="340" spans="1:92" s="14" customFormat="1" ht="39.75" customHeight="1" x14ac:dyDescent="0.35">
      <c r="A340" s="19"/>
      <c r="B340" s="19"/>
      <c r="C340" s="89"/>
      <c r="D340" s="20">
        <v>4314</v>
      </c>
      <c r="E340" s="203" t="s">
        <v>225</v>
      </c>
      <c r="F340" s="203"/>
      <c r="G340" s="203"/>
      <c r="H340" s="203"/>
      <c r="I340" s="203"/>
      <c r="J340" s="83">
        <v>40000</v>
      </c>
      <c r="K340" s="70"/>
      <c r="L340" s="19"/>
      <c r="M340" s="19"/>
      <c r="N340" s="70"/>
      <c r="O340" s="70"/>
      <c r="P340" s="70"/>
      <c r="Q340" s="19"/>
      <c r="R340" s="19"/>
      <c r="S340" s="70"/>
      <c r="T340" s="70"/>
      <c r="U340" s="70"/>
      <c r="V340" s="70"/>
      <c r="W340" s="70"/>
      <c r="X340" s="70"/>
      <c r="Y340" s="70"/>
      <c r="Z340" s="70"/>
      <c r="AA340" s="70"/>
      <c r="AB340" s="70"/>
      <c r="AC340" s="70"/>
      <c r="AD340" s="70"/>
      <c r="AE340" s="70"/>
      <c r="AF340" s="70"/>
      <c r="AG340" s="70"/>
      <c r="AH340" s="70"/>
      <c r="AI340" s="70"/>
      <c r="AJ340" s="70"/>
      <c r="AK340" s="70"/>
      <c r="AL340" s="70"/>
      <c r="AM340" s="70"/>
      <c r="AN340" s="70"/>
      <c r="AO340" s="70"/>
      <c r="AP340" s="70"/>
      <c r="AQ340" s="70"/>
      <c r="AR340" s="70"/>
      <c r="AS340" s="70"/>
      <c r="AT340" s="70"/>
      <c r="AU340" s="70"/>
      <c r="AV340" s="70"/>
      <c r="AW340" s="70"/>
      <c r="AX340" s="70"/>
      <c r="AY340" s="70"/>
      <c r="AZ340" s="70"/>
      <c r="BA340" s="70"/>
      <c r="BB340" s="70"/>
      <c r="BC340" s="70"/>
      <c r="BD340" s="70"/>
      <c r="BE340" s="70"/>
      <c r="BF340" s="70"/>
      <c r="BG340" s="70"/>
      <c r="BH340" s="70"/>
      <c r="BI340" s="70"/>
      <c r="BJ340" s="70"/>
      <c r="BK340" s="70"/>
      <c r="BL340" s="70"/>
      <c r="BM340" s="70"/>
      <c r="BN340" s="70"/>
      <c r="BO340" s="70"/>
      <c r="BP340" s="70"/>
      <c r="BQ340" s="70"/>
      <c r="BR340" s="70"/>
      <c r="BS340" s="70"/>
      <c r="BT340" s="70"/>
      <c r="BU340" s="70"/>
      <c r="BV340" s="70"/>
      <c r="BW340" s="70"/>
      <c r="BX340" s="70"/>
      <c r="BY340" s="70"/>
      <c r="BZ340" s="70"/>
      <c r="CA340" s="70"/>
      <c r="CB340" s="70"/>
      <c r="CC340" s="70"/>
      <c r="CD340" s="70"/>
      <c r="CE340" s="70"/>
      <c r="CF340" s="70"/>
      <c r="CG340" s="70"/>
      <c r="CH340" s="70"/>
      <c r="CI340" s="70"/>
      <c r="CJ340" s="70"/>
      <c r="CK340" s="70"/>
      <c r="CL340" s="70"/>
      <c r="CM340" s="70"/>
      <c r="CN340" s="70"/>
    </row>
    <row r="341" spans="1:92" s="14" customFormat="1" ht="25.5" x14ac:dyDescent="0.35">
      <c r="A341" s="19"/>
      <c r="B341" s="19"/>
      <c r="C341" s="89"/>
      <c r="D341" s="20">
        <v>43141</v>
      </c>
      <c r="E341" s="203" t="s">
        <v>226</v>
      </c>
      <c r="F341" s="203"/>
      <c r="G341" s="203"/>
      <c r="H341" s="203"/>
      <c r="I341" s="203"/>
      <c r="J341" s="83">
        <v>0</v>
      </c>
      <c r="K341" s="70"/>
      <c r="L341" s="22"/>
      <c r="M341" s="19"/>
      <c r="N341" s="70"/>
      <c r="O341" s="70"/>
      <c r="P341" s="70"/>
      <c r="Q341" s="19"/>
      <c r="R341" s="19"/>
      <c r="S341" s="70"/>
      <c r="T341" s="70"/>
      <c r="U341" s="70"/>
      <c r="V341" s="70"/>
      <c r="W341" s="70"/>
      <c r="X341" s="70"/>
      <c r="Y341" s="70"/>
      <c r="Z341" s="70"/>
      <c r="AA341" s="70"/>
      <c r="AB341" s="70"/>
      <c r="AC341" s="70"/>
      <c r="AD341" s="70"/>
      <c r="AE341" s="70"/>
      <c r="AF341" s="70"/>
      <c r="AG341" s="70"/>
      <c r="AH341" s="70"/>
      <c r="AI341" s="70"/>
      <c r="AJ341" s="70"/>
      <c r="AK341" s="70"/>
      <c r="AL341" s="70"/>
      <c r="AM341" s="70"/>
      <c r="AN341" s="70"/>
      <c r="AO341" s="70"/>
      <c r="AP341" s="70"/>
      <c r="AQ341" s="70"/>
      <c r="AR341" s="70"/>
      <c r="AS341" s="70"/>
      <c r="AT341" s="70"/>
      <c r="AU341" s="70"/>
      <c r="AV341" s="70"/>
      <c r="AW341" s="70"/>
      <c r="AX341" s="70"/>
      <c r="AY341" s="70"/>
      <c r="AZ341" s="70"/>
      <c r="BA341" s="70"/>
      <c r="BB341" s="70"/>
      <c r="BC341" s="70"/>
      <c r="BD341" s="70"/>
      <c r="BE341" s="70"/>
      <c r="BF341" s="70"/>
      <c r="BG341" s="70"/>
      <c r="BH341" s="70"/>
      <c r="BI341" s="70"/>
      <c r="BJ341" s="70"/>
      <c r="BK341" s="70"/>
      <c r="BL341" s="70"/>
      <c r="BM341" s="70"/>
      <c r="BN341" s="70"/>
      <c r="BO341" s="70"/>
      <c r="BP341" s="70"/>
      <c r="BQ341" s="70"/>
      <c r="BR341" s="70"/>
      <c r="BS341" s="70"/>
      <c r="BT341" s="70"/>
      <c r="BU341" s="70"/>
      <c r="BV341" s="70"/>
      <c r="BW341" s="70"/>
      <c r="BX341" s="70"/>
      <c r="BY341" s="70"/>
      <c r="BZ341" s="70"/>
      <c r="CA341" s="70"/>
      <c r="CB341" s="70"/>
      <c r="CC341" s="70"/>
      <c r="CD341" s="70"/>
      <c r="CE341" s="70"/>
      <c r="CF341" s="70"/>
      <c r="CG341" s="70"/>
      <c r="CH341" s="70"/>
      <c r="CI341" s="70"/>
      <c r="CJ341" s="70"/>
      <c r="CK341" s="70"/>
      <c r="CL341" s="70"/>
      <c r="CM341" s="70"/>
      <c r="CN341" s="70"/>
    </row>
    <row r="342" spans="1:92" s="14" customFormat="1" ht="53.25" customHeight="1" x14ac:dyDescent="0.35">
      <c r="A342" s="19"/>
      <c r="B342" s="19"/>
      <c r="C342" s="104"/>
      <c r="D342" s="20">
        <v>4316</v>
      </c>
      <c r="E342" s="203" t="s">
        <v>227</v>
      </c>
      <c r="F342" s="203"/>
      <c r="G342" s="203"/>
      <c r="H342" s="203"/>
      <c r="I342" s="203"/>
      <c r="J342" s="83">
        <v>68000</v>
      </c>
      <c r="K342" s="188"/>
      <c r="L342" s="19"/>
      <c r="M342" s="19"/>
      <c r="N342" s="70"/>
      <c r="O342" s="70"/>
      <c r="P342" s="70"/>
      <c r="Q342" s="19"/>
      <c r="R342" s="19"/>
      <c r="S342" s="70"/>
      <c r="T342" s="70"/>
      <c r="U342" s="70"/>
      <c r="V342" s="70"/>
      <c r="W342" s="70"/>
      <c r="X342" s="70"/>
      <c r="Y342" s="70"/>
      <c r="Z342" s="70"/>
      <c r="AA342" s="70"/>
      <c r="AB342" s="70"/>
      <c r="AC342" s="70"/>
      <c r="AD342" s="70"/>
      <c r="AE342" s="70"/>
      <c r="AF342" s="70"/>
      <c r="AG342" s="70"/>
      <c r="AH342" s="70"/>
      <c r="AI342" s="70"/>
      <c r="AJ342" s="70"/>
      <c r="AK342" s="70"/>
      <c r="AL342" s="70"/>
      <c r="AM342" s="70"/>
      <c r="AN342" s="70"/>
      <c r="AO342" s="70"/>
      <c r="AP342" s="70"/>
      <c r="AQ342" s="70"/>
      <c r="AR342" s="70"/>
      <c r="AS342" s="70"/>
      <c r="AT342" s="70"/>
      <c r="AU342" s="70"/>
      <c r="AV342" s="70"/>
      <c r="AW342" s="70"/>
      <c r="AX342" s="70"/>
      <c r="AY342" s="70"/>
      <c r="AZ342" s="70"/>
      <c r="BA342" s="70"/>
      <c r="BB342" s="70"/>
      <c r="BC342" s="70"/>
      <c r="BD342" s="70"/>
      <c r="BE342" s="70"/>
      <c r="BF342" s="70"/>
      <c r="BG342" s="70"/>
      <c r="BH342" s="70"/>
      <c r="BI342" s="70"/>
      <c r="BJ342" s="70"/>
      <c r="BK342" s="70"/>
      <c r="BL342" s="70"/>
      <c r="BM342" s="70"/>
      <c r="BN342" s="70"/>
      <c r="BO342" s="70"/>
      <c r="BP342" s="70"/>
      <c r="BQ342" s="70"/>
      <c r="BR342" s="70"/>
      <c r="BS342" s="70"/>
      <c r="BT342" s="70"/>
      <c r="BU342" s="70"/>
      <c r="BV342" s="70"/>
      <c r="BW342" s="70"/>
      <c r="BX342" s="70"/>
      <c r="BY342" s="70"/>
      <c r="BZ342" s="70"/>
      <c r="CA342" s="70"/>
      <c r="CB342" s="70"/>
      <c r="CC342" s="70"/>
      <c r="CD342" s="70"/>
      <c r="CE342" s="70"/>
      <c r="CF342" s="70"/>
      <c r="CG342" s="70"/>
      <c r="CH342" s="70"/>
      <c r="CI342" s="70"/>
      <c r="CJ342" s="70"/>
      <c r="CK342" s="70"/>
      <c r="CL342" s="70"/>
      <c r="CM342" s="70"/>
      <c r="CN342" s="70"/>
    </row>
    <row r="343" spans="1:92" s="14" customFormat="1" ht="39.75" customHeight="1" x14ac:dyDescent="0.35">
      <c r="A343" s="19"/>
      <c r="B343" s="19"/>
      <c r="C343" s="104"/>
      <c r="D343" s="20">
        <v>43181</v>
      </c>
      <c r="E343" s="203" t="s">
        <v>228</v>
      </c>
      <c r="F343" s="203"/>
      <c r="G343" s="203"/>
      <c r="H343" s="203"/>
      <c r="I343" s="203"/>
      <c r="J343" s="83">
        <v>30500</v>
      </c>
      <c r="K343" s="190"/>
      <c r="L343" s="19"/>
      <c r="M343" s="19"/>
      <c r="N343" s="70"/>
      <c r="O343" s="192"/>
      <c r="P343" s="70"/>
      <c r="Q343" s="19"/>
      <c r="R343" s="19"/>
      <c r="S343" s="70"/>
      <c r="T343" s="70"/>
      <c r="U343" s="70"/>
      <c r="V343" s="70"/>
      <c r="W343" s="70"/>
      <c r="X343" s="70"/>
      <c r="Y343" s="70"/>
      <c r="Z343" s="70"/>
      <c r="AA343" s="70"/>
      <c r="AB343" s="70"/>
      <c r="AC343" s="70"/>
      <c r="AD343" s="70"/>
      <c r="AE343" s="70"/>
      <c r="AF343" s="70"/>
      <c r="AG343" s="70"/>
      <c r="AH343" s="70"/>
      <c r="AI343" s="70"/>
      <c r="AJ343" s="70"/>
      <c r="AK343" s="70"/>
      <c r="AL343" s="70"/>
      <c r="AM343" s="70"/>
      <c r="AN343" s="70"/>
      <c r="AO343" s="70"/>
      <c r="AP343" s="70"/>
      <c r="AQ343" s="70"/>
      <c r="AR343" s="70"/>
      <c r="AS343" s="70"/>
      <c r="AT343" s="70"/>
      <c r="AU343" s="70"/>
      <c r="AV343" s="70"/>
      <c r="AW343" s="70"/>
      <c r="AX343" s="70"/>
      <c r="AY343" s="70"/>
      <c r="AZ343" s="70"/>
      <c r="BA343" s="70"/>
      <c r="BB343" s="70"/>
      <c r="BC343" s="70"/>
      <c r="BD343" s="70"/>
      <c r="BE343" s="70"/>
      <c r="BF343" s="70"/>
      <c r="BG343" s="70"/>
      <c r="BH343" s="70"/>
      <c r="BI343" s="70"/>
      <c r="BJ343" s="70"/>
      <c r="BK343" s="70"/>
      <c r="BL343" s="70"/>
      <c r="BM343" s="70"/>
      <c r="BN343" s="70"/>
      <c r="BO343" s="70"/>
      <c r="BP343" s="70"/>
      <c r="BQ343" s="70"/>
      <c r="BR343" s="70"/>
      <c r="BS343" s="70"/>
      <c r="BT343" s="70"/>
      <c r="BU343" s="70"/>
      <c r="BV343" s="70"/>
      <c r="BW343" s="70"/>
      <c r="BX343" s="70"/>
      <c r="BY343" s="70"/>
      <c r="BZ343" s="70"/>
      <c r="CA343" s="70"/>
      <c r="CB343" s="70"/>
      <c r="CC343" s="70"/>
      <c r="CD343" s="70"/>
      <c r="CE343" s="70"/>
      <c r="CF343" s="70"/>
      <c r="CG343" s="70"/>
      <c r="CH343" s="70"/>
      <c r="CI343" s="70"/>
      <c r="CJ343" s="70"/>
      <c r="CK343" s="70"/>
      <c r="CL343" s="70"/>
      <c r="CM343" s="70"/>
      <c r="CN343" s="70"/>
    </row>
    <row r="344" spans="1:92" s="14" customFormat="1" ht="50.25" customHeight="1" thickBot="1" x14ac:dyDescent="0.4">
      <c r="A344" s="19"/>
      <c r="B344" s="19"/>
      <c r="C344" s="136"/>
      <c r="D344" s="21">
        <v>4319</v>
      </c>
      <c r="E344" s="228" t="s">
        <v>229</v>
      </c>
      <c r="F344" s="228"/>
      <c r="G344" s="228"/>
      <c r="H344" s="228"/>
      <c r="I344" s="228"/>
      <c r="J344" s="84">
        <v>142500</v>
      </c>
      <c r="K344" s="167"/>
      <c r="L344" s="19"/>
      <c r="M344" s="19"/>
      <c r="N344" s="70"/>
      <c r="O344" s="70"/>
      <c r="P344" s="70"/>
      <c r="Q344" s="19"/>
      <c r="R344" s="19"/>
      <c r="S344" s="70"/>
      <c r="T344" s="70"/>
      <c r="U344" s="70"/>
      <c r="V344" s="70"/>
      <c r="W344" s="70"/>
      <c r="X344" s="70"/>
      <c r="Y344" s="70"/>
      <c r="Z344" s="70"/>
      <c r="AA344" s="70"/>
      <c r="AB344" s="70"/>
      <c r="AC344" s="70"/>
      <c r="AD344" s="70"/>
      <c r="AE344" s="70"/>
      <c r="AF344" s="70"/>
      <c r="AG344" s="70"/>
      <c r="AH344" s="70"/>
      <c r="AI344" s="70"/>
      <c r="AJ344" s="70"/>
      <c r="AK344" s="70"/>
      <c r="AL344" s="70"/>
      <c r="AM344" s="70"/>
      <c r="AN344" s="70"/>
      <c r="AO344" s="70"/>
      <c r="AP344" s="70"/>
      <c r="AQ344" s="70"/>
      <c r="AR344" s="70"/>
      <c r="AS344" s="70"/>
      <c r="AT344" s="70"/>
      <c r="AU344" s="70"/>
      <c r="AV344" s="70"/>
      <c r="AW344" s="70"/>
      <c r="AX344" s="70"/>
      <c r="AY344" s="70"/>
      <c r="AZ344" s="70"/>
      <c r="BA344" s="70"/>
      <c r="BB344" s="70"/>
      <c r="BC344" s="70"/>
      <c r="BD344" s="70"/>
      <c r="BE344" s="70"/>
      <c r="BF344" s="70"/>
      <c r="BG344" s="70"/>
      <c r="BH344" s="70"/>
      <c r="BI344" s="70"/>
      <c r="BJ344" s="70"/>
      <c r="BK344" s="70"/>
      <c r="BL344" s="70"/>
      <c r="BM344" s="70"/>
      <c r="BN344" s="70"/>
      <c r="BO344" s="70"/>
      <c r="BP344" s="70"/>
      <c r="BQ344" s="70"/>
      <c r="BR344" s="70"/>
      <c r="BS344" s="70"/>
      <c r="BT344" s="70"/>
      <c r="BU344" s="70"/>
      <c r="BV344" s="70"/>
      <c r="BW344" s="70"/>
      <c r="BX344" s="70"/>
      <c r="BY344" s="70"/>
      <c r="BZ344" s="70"/>
      <c r="CA344" s="70"/>
      <c r="CB344" s="70"/>
      <c r="CC344" s="70"/>
      <c r="CD344" s="70"/>
      <c r="CE344" s="70"/>
      <c r="CF344" s="70"/>
      <c r="CG344" s="70"/>
      <c r="CH344" s="70"/>
      <c r="CI344" s="70"/>
      <c r="CJ344" s="70"/>
      <c r="CK344" s="70"/>
      <c r="CL344" s="70"/>
      <c r="CM344" s="70"/>
      <c r="CN344" s="70"/>
    </row>
    <row r="345" spans="1:92" ht="27.75" thickTop="1" thickBot="1" x14ac:dyDescent="0.3">
      <c r="A345" s="19"/>
      <c r="B345" s="19"/>
      <c r="C345" s="130">
        <v>4</v>
      </c>
      <c r="D345" s="218" t="s">
        <v>146</v>
      </c>
      <c r="E345" s="218"/>
      <c r="F345" s="218"/>
      <c r="G345" s="218"/>
      <c r="H345" s="218"/>
      <c r="I345" s="218"/>
      <c r="J345" s="131">
        <f>SUM(J318,J324,J327,J334,J329,J336)</f>
        <v>937200</v>
      </c>
      <c r="K345" s="19"/>
      <c r="L345" s="19"/>
      <c r="M345" s="19"/>
      <c r="N345" s="70"/>
      <c r="O345" s="70"/>
      <c r="P345" s="70"/>
      <c r="Q345" s="19"/>
      <c r="R345" s="19"/>
    </row>
    <row r="346" spans="1:92" ht="16.5" thickTop="1" thickBot="1" x14ac:dyDescent="0.3">
      <c r="A346" s="19"/>
      <c r="B346" s="19"/>
      <c r="C346" s="12"/>
      <c r="D346" s="12"/>
      <c r="E346" s="12"/>
      <c r="F346" s="12"/>
      <c r="G346" s="12"/>
      <c r="H346" s="12"/>
      <c r="I346" s="12"/>
      <c r="J346" s="12"/>
      <c r="K346" s="12"/>
      <c r="L346" s="19"/>
      <c r="M346" s="19"/>
      <c r="N346" s="70"/>
      <c r="O346" s="70"/>
      <c r="P346" s="70"/>
      <c r="Q346" s="19"/>
      <c r="R346" s="19"/>
    </row>
    <row r="347" spans="1:92" ht="52.5" thickTop="1" thickBot="1" x14ac:dyDescent="0.4">
      <c r="A347" s="19"/>
      <c r="B347" s="19"/>
      <c r="C347" s="137" t="s">
        <v>40</v>
      </c>
      <c r="D347" s="138" t="s">
        <v>40</v>
      </c>
      <c r="E347" s="222" t="s">
        <v>147</v>
      </c>
      <c r="F347" s="222"/>
      <c r="G347" s="222"/>
      <c r="H347" s="222"/>
      <c r="I347" s="222"/>
      <c r="J347" s="139" t="s">
        <v>42</v>
      </c>
      <c r="K347" s="19"/>
      <c r="L347" s="19"/>
      <c r="M347" s="19"/>
      <c r="N347" s="70"/>
      <c r="O347" s="70"/>
      <c r="P347" s="70"/>
      <c r="Q347" s="19"/>
      <c r="R347" s="19"/>
    </row>
    <row r="348" spans="1:92" ht="27.75" thickTop="1" thickBot="1" x14ac:dyDescent="0.4">
      <c r="A348" s="19"/>
      <c r="B348" s="19"/>
      <c r="C348" s="117"/>
      <c r="D348" s="230" t="s">
        <v>230</v>
      </c>
      <c r="E348" s="230"/>
      <c r="F348" s="230"/>
      <c r="G348" s="230"/>
      <c r="H348" s="230"/>
      <c r="I348" s="230"/>
      <c r="J348" s="141"/>
      <c r="K348" s="19"/>
      <c r="L348" s="19"/>
      <c r="M348" s="19"/>
      <c r="N348" s="70"/>
      <c r="O348" s="70"/>
      <c r="P348" s="70"/>
      <c r="Q348" s="19"/>
      <c r="R348" s="19"/>
    </row>
    <row r="349" spans="1:92" ht="27" thickTop="1" x14ac:dyDescent="0.4">
      <c r="A349" s="19"/>
      <c r="B349" s="19"/>
      <c r="C349" s="113">
        <v>411</v>
      </c>
      <c r="D349" s="229" t="s">
        <v>239</v>
      </c>
      <c r="E349" s="229"/>
      <c r="F349" s="229"/>
      <c r="G349" s="229"/>
      <c r="H349" s="229"/>
      <c r="I349" s="229"/>
      <c r="J349" s="128">
        <f>SUM(J350:J354)</f>
        <v>65900</v>
      </c>
      <c r="K349" s="19"/>
      <c r="L349" s="19"/>
      <c r="M349" s="19"/>
      <c r="N349" s="19"/>
      <c r="O349" s="70"/>
      <c r="P349" s="70"/>
      <c r="Q349" s="19"/>
      <c r="R349" s="19"/>
    </row>
    <row r="350" spans="1:92" s="14" customFormat="1" ht="25.5" x14ac:dyDescent="0.35">
      <c r="A350" s="19"/>
      <c r="B350" s="19"/>
      <c r="C350" s="89"/>
      <c r="D350" s="20">
        <v>4111</v>
      </c>
      <c r="E350" s="203" t="s">
        <v>212</v>
      </c>
      <c r="F350" s="203"/>
      <c r="G350" s="203"/>
      <c r="H350" s="203"/>
      <c r="I350" s="203"/>
      <c r="J350" s="83">
        <v>40000</v>
      </c>
      <c r="K350" s="19"/>
      <c r="L350" s="19"/>
      <c r="M350" s="19"/>
      <c r="N350" s="19"/>
      <c r="O350" s="70"/>
      <c r="P350" s="70"/>
      <c r="Q350" s="19"/>
      <c r="R350" s="19"/>
      <c r="S350" s="70"/>
      <c r="T350" s="70"/>
      <c r="U350" s="70"/>
      <c r="V350" s="70"/>
      <c r="W350" s="70"/>
      <c r="X350" s="70"/>
      <c r="Y350" s="70"/>
      <c r="Z350" s="70"/>
      <c r="AA350" s="70"/>
      <c r="AB350" s="70"/>
      <c r="AC350" s="70"/>
      <c r="AD350" s="70"/>
      <c r="AE350" s="70"/>
      <c r="AF350" s="70"/>
      <c r="AG350" s="70"/>
      <c r="AH350" s="70"/>
      <c r="AI350" s="70"/>
      <c r="AJ350" s="70"/>
      <c r="AK350" s="70"/>
      <c r="AL350" s="70"/>
      <c r="AM350" s="70"/>
      <c r="AN350" s="70"/>
      <c r="AO350" s="70"/>
      <c r="AP350" s="70"/>
      <c r="AQ350" s="70"/>
      <c r="AR350" s="70"/>
      <c r="AS350" s="70"/>
      <c r="AT350" s="70"/>
      <c r="AU350" s="70"/>
      <c r="AV350" s="70"/>
      <c r="AW350" s="70"/>
      <c r="AX350" s="70"/>
      <c r="AY350" s="70"/>
      <c r="AZ350" s="70"/>
      <c r="BA350" s="70"/>
      <c r="BB350" s="70"/>
      <c r="BC350" s="70"/>
      <c r="BD350" s="70"/>
      <c r="BE350" s="70"/>
      <c r="BF350" s="70"/>
      <c r="BG350" s="70"/>
      <c r="BH350" s="70"/>
      <c r="BI350" s="70"/>
      <c r="BJ350" s="70"/>
      <c r="BK350" s="70"/>
      <c r="BL350" s="70"/>
      <c r="BM350" s="70"/>
      <c r="BN350" s="70"/>
      <c r="BO350" s="70"/>
      <c r="BP350" s="70"/>
      <c r="BQ350" s="70"/>
      <c r="BR350" s="70"/>
      <c r="BS350" s="70"/>
      <c r="BT350" s="70"/>
      <c r="BU350" s="70"/>
      <c r="BV350" s="70"/>
      <c r="BW350" s="70"/>
      <c r="BX350" s="70"/>
      <c r="BY350" s="70"/>
      <c r="BZ350" s="70"/>
      <c r="CA350" s="70"/>
      <c r="CB350" s="70"/>
      <c r="CC350" s="70"/>
      <c r="CD350" s="70"/>
      <c r="CE350" s="70"/>
      <c r="CF350" s="70"/>
      <c r="CG350" s="70"/>
      <c r="CH350" s="70"/>
      <c r="CI350" s="70"/>
      <c r="CJ350" s="70"/>
      <c r="CK350" s="70"/>
      <c r="CL350" s="70"/>
      <c r="CM350" s="70"/>
      <c r="CN350" s="70"/>
    </row>
    <row r="351" spans="1:92" s="14" customFormat="1" ht="25.5" x14ac:dyDescent="0.35">
      <c r="A351" s="19"/>
      <c r="B351" s="19"/>
      <c r="C351" s="89"/>
      <c r="D351" s="20">
        <v>4112</v>
      </c>
      <c r="E351" s="203" t="s">
        <v>247</v>
      </c>
      <c r="F351" s="203"/>
      <c r="G351" s="203"/>
      <c r="H351" s="203"/>
      <c r="I351" s="203"/>
      <c r="J351" s="83">
        <v>5400</v>
      </c>
      <c r="K351" s="19"/>
      <c r="L351" s="19"/>
      <c r="M351" s="19"/>
      <c r="N351" s="19"/>
      <c r="O351" s="70"/>
      <c r="P351" s="70"/>
      <c r="Q351" s="19"/>
      <c r="R351" s="19"/>
      <c r="S351" s="70"/>
      <c r="T351" s="70"/>
      <c r="U351" s="70"/>
      <c r="V351" s="70"/>
      <c r="W351" s="70"/>
      <c r="X351" s="70"/>
      <c r="Y351" s="70"/>
      <c r="Z351" s="70"/>
      <c r="AA351" s="70"/>
      <c r="AB351" s="70"/>
      <c r="AC351" s="70"/>
      <c r="AD351" s="70"/>
      <c r="AE351" s="70"/>
      <c r="AF351" s="70"/>
      <c r="AG351" s="70"/>
      <c r="AH351" s="70"/>
      <c r="AI351" s="70"/>
      <c r="AJ351" s="70"/>
      <c r="AK351" s="70"/>
      <c r="AL351" s="70"/>
      <c r="AM351" s="70"/>
      <c r="AN351" s="70"/>
      <c r="AO351" s="70"/>
      <c r="AP351" s="70"/>
      <c r="AQ351" s="70"/>
      <c r="AR351" s="70"/>
      <c r="AS351" s="70"/>
      <c r="AT351" s="70"/>
      <c r="AU351" s="70"/>
      <c r="AV351" s="70"/>
      <c r="AW351" s="70"/>
      <c r="AX351" s="70"/>
      <c r="AY351" s="70"/>
      <c r="AZ351" s="70"/>
      <c r="BA351" s="70"/>
      <c r="BB351" s="70"/>
      <c r="BC351" s="70"/>
      <c r="BD351" s="70"/>
      <c r="BE351" s="70"/>
      <c r="BF351" s="70"/>
      <c r="BG351" s="70"/>
      <c r="BH351" s="70"/>
      <c r="BI351" s="70"/>
      <c r="BJ351" s="70"/>
      <c r="BK351" s="70"/>
      <c r="BL351" s="70"/>
      <c r="BM351" s="70"/>
      <c r="BN351" s="70"/>
      <c r="BO351" s="70"/>
      <c r="BP351" s="70"/>
      <c r="BQ351" s="70"/>
      <c r="BR351" s="70"/>
      <c r="BS351" s="70"/>
      <c r="BT351" s="70"/>
      <c r="BU351" s="70"/>
      <c r="BV351" s="70"/>
      <c r="BW351" s="70"/>
      <c r="BX351" s="70"/>
      <c r="BY351" s="70"/>
      <c r="BZ351" s="70"/>
      <c r="CA351" s="70"/>
      <c r="CB351" s="70"/>
      <c r="CC351" s="70"/>
      <c r="CD351" s="70"/>
      <c r="CE351" s="70"/>
      <c r="CF351" s="70"/>
      <c r="CG351" s="70"/>
      <c r="CH351" s="70"/>
      <c r="CI351" s="70"/>
      <c r="CJ351" s="70"/>
      <c r="CK351" s="70"/>
      <c r="CL351" s="70"/>
      <c r="CM351" s="70"/>
      <c r="CN351" s="70"/>
    </row>
    <row r="352" spans="1:92" s="14" customFormat="1" ht="25.5" x14ac:dyDescent="0.35">
      <c r="A352" s="19"/>
      <c r="B352" s="19"/>
      <c r="C352" s="89"/>
      <c r="D352" s="20">
        <v>4113</v>
      </c>
      <c r="E352" s="203" t="s">
        <v>240</v>
      </c>
      <c r="F352" s="203"/>
      <c r="G352" s="203"/>
      <c r="H352" s="203"/>
      <c r="I352" s="203"/>
      <c r="J352" s="83">
        <v>14200</v>
      </c>
      <c r="K352" s="19"/>
      <c r="L352" s="19"/>
      <c r="M352" s="19"/>
      <c r="N352" s="19"/>
      <c r="O352" s="70"/>
      <c r="P352" s="70"/>
      <c r="Q352" s="19"/>
      <c r="R352" s="19"/>
      <c r="S352" s="70"/>
      <c r="T352" s="70"/>
      <c r="U352" s="70"/>
      <c r="V352" s="70"/>
      <c r="W352" s="70"/>
      <c r="X352" s="70"/>
      <c r="Y352" s="70"/>
      <c r="Z352" s="70"/>
      <c r="AA352" s="70"/>
      <c r="AB352" s="70"/>
      <c r="AC352" s="70"/>
      <c r="AD352" s="70"/>
      <c r="AE352" s="70"/>
      <c r="AF352" s="70"/>
      <c r="AG352" s="70"/>
      <c r="AH352" s="70"/>
      <c r="AI352" s="70"/>
      <c r="AJ352" s="70"/>
      <c r="AK352" s="70"/>
      <c r="AL352" s="70"/>
      <c r="AM352" s="70"/>
      <c r="AN352" s="70"/>
      <c r="AO352" s="70"/>
      <c r="AP352" s="70"/>
      <c r="AQ352" s="70"/>
      <c r="AR352" s="70"/>
      <c r="AS352" s="70"/>
      <c r="AT352" s="70"/>
      <c r="AU352" s="70"/>
      <c r="AV352" s="70"/>
      <c r="AW352" s="70"/>
      <c r="AX352" s="70"/>
      <c r="AY352" s="70"/>
      <c r="AZ352" s="70"/>
      <c r="BA352" s="70"/>
      <c r="BB352" s="70"/>
      <c r="BC352" s="70"/>
      <c r="BD352" s="70"/>
      <c r="BE352" s="70"/>
      <c r="BF352" s="70"/>
      <c r="BG352" s="70"/>
      <c r="BH352" s="70"/>
      <c r="BI352" s="70"/>
      <c r="BJ352" s="70"/>
      <c r="BK352" s="70"/>
      <c r="BL352" s="70"/>
      <c r="BM352" s="70"/>
      <c r="BN352" s="70"/>
      <c r="BO352" s="70"/>
      <c r="BP352" s="70"/>
      <c r="BQ352" s="70"/>
      <c r="BR352" s="70"/>
      <c r="BS352" s="70"/>
      <c r="BT352" s="70"/>
      <c r="BU352" s="70"/>
      <c r="BV352" s="70"/>
      <c r="BW352" s="70"/>
      <c r="BX352" s="70"/>
      <c r="BY352" s="70"/>
      <c r="BZ352" s="70"/>
      <c r="CA352" s="70"/>
      <c r="CB352" s="70"/>
      <c r="CC352" s="70"/>
      <c r="CD352" s="70"/>
      <c r="CE352" s="70"/>
      <c r="CF352" s="70"/>
      <c r="CG352" s="70"/>
      <c r="CH352" s="70"/>
      <c r="CI352" s="70"/>
      <c r="CJ352" s="70"/>
      <c r="CK352" s="70"/>
      <c r="CL352" s="70"/>
      <c r="CM352" s="70"/>
      <c r="CN352" s="70"/>
    </row>
    <row r="353" spans="1:92" s="14" customFormat="1" ht="25.5" x14ac:dyDescent="0.35">
      <c r="A353" s="19"/>
      <c r="B353" s="19"/>
      <c r="C353" s="89"/>
      <c r="D353" s="20">
        <v>4114</v>
      </c>
      <c r="E353" s="203" t="s">
        <v>241</v>
      </c>
      <c r="F353" s="203"/>
      <c r="G353" s="203"/>
      <c r="H353" s="203"/>
      <c r="I353" s="203"/>
      <c r="J353" s="83">
        <v>5600</v>
      </c>
      <c r="K353" s="12"/>
      <c r="L353" s="19"/>
      <c r="M353" s="19"/>
      <c r="N353" s="19"/>
      <c r="O353" s="70"/>
      <c r="P353" s="70"/>
      <c r="Q353" s="19"/>
      <c r="R353" s="19"/>
      <c r="S353" s="70"/>
      <c r="T353" s="70"/>
      <c r="U353" s="70"/>
      <c r="V353" s="70"/>
      <c r="W353" s="70"/>
      <c r="X353" s="70"/>
      <c r="Y353" s="70"/>
      <c r="Z353" s="70"/>
      <c r="AA353" s="70"/>
      <c r="AB353" s="70"/>
      <c r="AC353" s="70"/>
      <c r="AD353" s="70"/>
      <c r="AE353" s="70"/>
      <c r="AF353" s="70"/>
      <c r="AG353" s="70"/>
      <c r="AH353" s="70"/>
      <c r="AI353" s="70"/>
      <c r="AJ353" s="70"/>
      <c r="AK353" s="70"/>
      <c r="AL353" s="70"/>
      <c r="AM353" s="70"/>
      <c r="AN353" s="70"/>
      <c r="AO353" s="70"/>
      <c r="AP353" s="70"/>
      <c r="AQ353" s="70"/>
      <c r="AR353" s="70"/>
      <c r="AS353" s="70"/>
      <c r="AT353" s="70"/>
      <c r="AU353" s="70"/>
      <c r="AV353" s="70"/>
      <c r="AW353" s="70"/>
      <c r="AX353" s="70"/>
      <c r="AY353" s="70"/>
      <c r="AZ353" s="70"/>
      <c r="BA353" s="70"/>
      <c r="BB353" s="70"/>
      <c r="BC353" s="70"/>
      <c r="BD353" s="70"/>
      <c r="BE353" s="70"/>
      <c r="BF353" s="70"/>
      <c r="BG353" s="70"/>
      <c r="BH353" s="70"/>
      <c r="BI353" s="70"/>
      <c r="BJ353" s="70"/>
      <c r="BK353" s="70"/>
      <c r="BL353" s="70"/>
      <c r="BM353" s="70"/>
      <c r="BN353" s="70"/>
      <c r="BO353" s="70"/>
      <c r="BP353" s="70"/>
      <c r="BQ353" s="70"/>
      <c r="BR353" s="70"/>
      <c r="BS353" s="70"/>
      <c r="BT353" s="70"/>
      <c r="BU353" s="70"/>
      <c r="BV353" s="70"/>
      <c r="BW353" s="70"/>
      <c r="BX353" s="70"/>
      <c r="BY353" s="70"/>
      <c r="BZ353" s="70"/>
      <c r="CA353" s="70"/>
      <c r="CB353" s="70"/>
      <c r="CC353" s="70"/>
      <c r="CD353" s="70"/>
      <c r="CE353" s="70"/>
      <c r="CF353" s="70"/>
      <c r="CG353" s="70"/>
      <c r="CH353" s="70"/>
      <c r="CI353" s="70"/>
      <c r="CJ353" s="70"/>
      <c r="CK353" s="70"/>
      <c r="CL353" s="70"/>
      <c r="CM353" s="70"/>
      <c r="CN353" s="70"/>
    </row>
    <row r="354" spans="1:92" s="14" customFormat="1" ht="25.5" x14ac:dyDescent="0.35">
      <c r="A354" s="19"/>
      <c r="B354" s="19"/>
      <c r="C354" s="89"/>
      <c r="D354" s="20">
        <v>4115</v>
      </c>
      <c r="E354" s="203" t="s">
        <v>152</v>
      </c>
      <c r="F354" s="203"/>
      <c r="G354" s="203"/>
      <c r="H354" s="203"/>
      <c r="I354" s="203"/>
      <c r="J354" s="83">
        <v>700</v>
      </c>
      <c r="K354" s="12"/>
      <c r="L354" s="19"/>
      <c r="M354" s="19"/>
      <c r="N354" s="19"/>
      <c r="O354" s="70"/>
      <c r="P354" s="70"/>
      <c r="Q354" s="19"/>
      <c r="R354" s="19"/>
      <c r="S354" s="70"/>
      <c r="T354" s="70"/>
      <c r="U354" s="70"/>
      <c r="V354" s="70"/>
      <c r="W354" s="70"/>
      <c r="X354" s="70"/>
      <c r="Y354" s="70"/>
      <c r="Z354" s="70"/>
      <c r="AA354" s="70"/>
      <c r="AB354" s="70"/>
      <c r="AC354" s="70"/>
      <c r="AD354" s="70"/>
      <c r="AE354" s="70"/>
      <c r="AF354" s="70"/>
      <c r="AG354" s="70"/>
      <c r="AH354" s="70"/>
      <c r="AI354" s="70"/>
      <c r="AJ354" s="70"/>
      <c r="AK354" s="70"/>
      <c r="AL354" s="70"/>
      <c r="AM354" s="70"/>
      <c r="AN354" s="70"/>
      <c r="AO354" s="70"/>
      <c r="AP354" s="70"/>
      <c r="AQ354" s="70"/>
      <c r="AR354" s="70"/>
      <c r="AS354" s="70"/>
      <c r="AT354" s="70"/>
      <c r="AU354" s="70"/>
      <c r="AV354" s="70"/>
      <c r="AW354" s="70"/>
      <c r="AX354" s="70"/>
      <c r="AY354" s="70"/>
      <c r="AZ354" s="70"/>
      <c r="BA354" s="70"/>
      <c r="BB354" s="70"/>
      <c r="BC354" s="70"/>
      <c r="BD354" s="70"/>
      <c r="BE354" s="70"/>
      <c r="BF354" s="70"/>
      <c r="BG354" s="70"/>
      <c r="BH354" s="70"/>
      <c r="BI354" s="70"/>
      <c r="BJ354" s="70"/>
      <c r="BK354" s="70"/>
      <c r="BL354" s="70"/>
      <c r="BM354" s="70"/>
      <c r="BN354" s="70"/>
      <c r="BO354" s="70"/>
      <c r="BP354" s="70"/>
      <c r="BQ354" s="70"/>
      <c r="BR354" s="70"/>
      <c r="BS354" s="70"/>
      <c r="BT354" s="70"/>
      <c r="BU354" s="70"/>
      <c r="BV354" s="70"/>
      <c r="BW354" s="70"/>
      <c r="BX354" s="70"/>
      <c r="BY354" s="70"/>
      <c r="BZ354" s="70"/>
      <c r="CA354" s="70"/>
      <c r="CB354" s="70"/>
      <c r="CC354" s="70"/>
      <c r="CD354" s="70"/>
      <c r="CE354" s="70"/>
      <c r="CF354" s="70"/>
      <c r="CG354" s="70"/>
      <c r="CH354" s="70"/>
      <c r="CI354" s="70"/>
      <c r="CJ354" s="70"/>
      <c r="CK354" s="70"/>
      <c r="CL354" s="70"/>
      <c r="CM354" s="70"/>
      <c r="CN354" s="70"/>
    </row>
    <row r="355" spans="1:92" ht="26.25" x14ac:dyDescent="0.4">
      <c r="A355" s="19"/>
      <c r="B355" s="19"/>
      <c r="C355" s="89">
        <v>412</v>
      </c>
      <c r="D355" s="204" t="s">
        <v>185</v>
      </c>
      <c r="E355" s="204"/>
      <c r="F355" s="204"/>
      <c r="G355" s="204"/>
      <c r="H355" s="204"/>
      <c r="I355" s="204"/>
      <c r="J355" s="90">
        <f>SUM(J356:J357)</f>
        <v>5000</v>
      </c>
      <c r="K355" s="12"/>
      <c r="L355" s="12"/>
      <c r="M355" s="19"/>
      <c r="N355" s="19"/>
      <c r="O355" s="70"/>
      <c r="P355" s="70"/>
      <c r="Q355" s="19"/>
      <c r="R355" s="19"/>
    </row>
    <row r="356" spans="1:92" s="14" customFormat="1" ht="25.5" x14ac:dyDescent="0.35">
      <c r="A356" s="19"/>
      <c r="B356" s="19"/>
      <c r="C356" s="89"/>
      <c r="D356" s="20">
        <v>4123</v>
      </c>
      <c r="E356" s="203" t="s">
        <v>154</v>
      </c>
      <c r="F356" s="203"/>
      <c r="G356" s="203"/>
      <c r="H356" s="203"/>
      <c r="I356" s="203"/>
      <c r="J356" s="83">
        <v>0</v>
      </c>
      <c r="K356" s="12"/>
      <c r="L356" s="12"/>
      <c r="M356" s="19"/>
      <c r="N356" s="19"/>
      <c r="O356" s="70"/>
      <c r="P356" s="70"/>
      <c r="Q356" s="19"/>
      <c r="R356" s="19"/>
      <c r="S356" s="70"/>
      <c r="T356" s="70"/>
      <c r="U356" s="70"/>
      <c r="V356" s="70"/>
      <c r="W356" s="70"/>
      <c r="X356" s="70"/>
      <c r="Y356" s="70"/>
      <c r="Z356" s="70"/>
      <c r="AA356" s="70"/>
      <c r="AB356" s="70"/>
      <c r="AC356" s="70"/>
      <c r="AD356" s="70"/>
      <c r="AE356" s="70"/>
      <c r="AF356" s="70"/>
      <c r="AG356" s="70"/>
      <c r="AH356" s="70"/>
      <c r="AI356" s="70"/>
      <c r="AJ356" s="70"/>
      <c r="AK356" s="70"/>
      <c r="AL356" s="70"/>
      <c r="AM356" s="70"/>
      <c r="AN356" s="70"/>
      <c r="AO356" s="70"/>
      <c r="AP356" s="70"/>
      <c r="AQ356" s="70"/>
      <c r="AR356" s="70"/>
      <c r="AS356" s="70"/>
      <c r="AT356" s="70"/>
      <c r="AU356" s="70"/>
      <c r="AV356" s="70"/>
      <c r="AW356" s="70"/>
      <c r="AX356" s="70"/>
      <c r="AY356" s="70"/>
      <c r="AZ356" s="70"/>
      <c r="BA356" s="70"/>
      <c r="BB356" s="70"/>
      <c r="BC356" s="70"/>
      <c r="BD356" s="70"/>
      <c r="BE356" s="70"/>
      <c r="BF356" s="70"/>
      <c r="BG356" s="70"/>
      <c r="BH356" s="70"/>
      <c r="BI356" s="70"/>
      <c r="BJ356" s="70"/>
      <c r="BK356" s="70"/>
      <c r="BL356" s="70"/>
      <c r="BM356" s="70"/>
      <c r="BN356" s="70"/>
      <c r="BO356" s="70"/>
      <c r="BP356" s="70"/>
      <c r="BQ356" s="70"/>
      <c r="BR356" s="70"/>
      <c r="BS356" s="70"/>
      <c r="BT356" s="70"/>
      <c r="BU356" s="70"/>
      <c r="BV356" s="70"/>
      <c r="BW356" s="70"/>
      <c r="BX356" s="70"/>
      <c r="BY356" s="70"/>
      <c r="BZ356" s="70"/>
      <c r="CA356" s="70"/>
      <c r="CB356" s="70"/>
      <c r="CC356" s="70"/>
      <c r="CD356" s="70"/>
      <c r="CE356" s="70"/>
      <c r="CF356" s="70"/>
      <c r="CG356" s="70"/>
      <c r="CH356" s="70"/>
      <c r="CI356" s="70"/>
      <c r="CJ356" s="70"/>
      <c r="CK356" s="70"/>
      <c r="CL356" s="70"/>
      <c r="CM356" s="70"/>
      <c r="CN356" s="70"/>
    </row>
    <row r="357" spans="1:92" s="14" customFormat="1" ht="25.5" x14ac:dyDescent="0.35">
      <c r="A357" s="19"/>
      <c r="B357" s="19"/>
      <c r="C357" s="89"/>
      <c r="D357" s="20">
        <v>4127</v>
      </c>
      <c r="E357" s="203" t="s">
        <v>217</v>
      </c>
      <c r="F357" s="203"/>
      <c r="G357" s="203"/>
      <c r="H357" s="203"/>
      <c r="I357" s="203"/>
      <c r="J357" s="83">
        <v>5000</v>
      </c>
      <c r="K357" s="12"/>
      <c r="L357" s="19"/>
      <c r="M357" s="19"/>
      <c r="N357" s="19"/>
      <c r="O357" s="70"/>
      <c r="P357" s="70"/>
      <c r="Q357" s="19"/>
      <c r="R357" s="19"/>
      <c r="S357" s="70"/>
      <c r="T357" s="70"/>
      <c r="U357" s="70"/>
      <c r="V357" s="70"/>
      <c r="W357" s="70"/>
      <c r="X357" s="70"/>
      <c r="Y357" s="70"/>
      <c r="Z357" s="70"/>
      <c r="AA357" s="70"/>
      <c r="AB357" s="70"/>
      <c r="AC357" s="70"/>
      <c r="AD357" s="70"/>
      <c r="AE357" s="70"/>
      <c r="AF357" s="70"/>
      <c r="AG357" s="70"/>
      <c r="AH357" s="70"/>
      <c r="AI357" s="70"/>
      <c r="AJ357" s="70"/>
      <c r="AK357" s="70"/>
      <c r="AL357" s="70"/>
      <c r="AM357" s="70"/>
      <c r="AN357" s="70"/>
      <c r="AO357" s="70"/>
      <c r="AP357" s="70"/>
      <c r="AQ357" s="70"/>
      <c r="AR357" s="70"/>
      <c r="AS357" s="70"/>
      <c r="AT357" s="70"/>
      <c r="AU357" s="70"/>
      <c r="AV357" s="70"/>
      <c r="AW357" s="70"/>
      <c r="AX357" s="70"/>
      <c r="AY357" s="70"/>
      <c r="AZ357" s="70"/>
      <c r="BA357" s="70"/>
      <c r="BB357" s="70"/>
      <c r="BC357" s="70"/>
      <c r="BD357" s="70"/>
      <c r="BE357" s="70"/>
      <c r="BF357" s="70"/>
      <c r="BG357" s="70"/>
      <c r="BH357" s="70"/>
      <c r="BI357" s="70"/>
      <c r="BJ357" s="70"/>
      <c r="BK357" s="70"/>
      <c r="BL357" s="70"/>
      <c r="BM357" s="70"/>
      <c r="BN357" s="70"/>
      <c r="BO357" s="70"/>
      <c r="BP357" s="70"/>
      <c r="BQ357" s="70"/>
      <c r="BR357" s="70"/>
      <c r="BS357" s="70"/>
      <c r="BT357" s="70"/>
      <c r="BU357" s="70"/>
      <c r="BV357" s="70"/>
      <c r="BW357" s="70"/>
      <c r="BX357" s="70"/>
      <c r="BY357" s="70"/>
      <c r="BZ357" s="70"/>
      <c r="CA357" s="70"/>
      <c r="CB357" s="70"/>
      <c r="CC357" s="70"/>
      <c r="CD357" s="70"/>
      <c r="CE357" s="70"/>
      <c r="CF357" s="70"/>
      <c r="CG357" s="70"/>
      <c r="CH357" s="70"/>
      <c r="CI357" s="70"/>
      <c r="CJ357" s="70"/>
      <c r="CK357" s="70"/>
      <c r="CL357" s="70"/>
      <c r="CM357" s="70"/>
      <c r="CN357" s="70"/>
    </row>
    <row r="358" spans="1:92" ht="26.25" x14ac:dyDescent="0.4">
      <c r="A358" s="19"/>
      <c r="B358" s="19"/>
      <c r="C358" s="89">
        <v>413</v>
      </c>
      <c r="D358" s="204" t="s">
        <v>88</v>
      </c>
      <c r="E358" s="204"/>
      <c r="F358" s="204"/>
      <c r="G358" s="204"/>
      <c r="H358" s="204"/>
      <c r="I358" s="204"/>
      <c r="J358" s="90">
        <f>SUM(J359)</f>
        <v>0</v>
      </c>
      <c r="K358" s="12"/>
      <c r="L358" s="19"/>
      <c r="M358" s="19"/>
      <c r="N358" s="19"/>
      <c r="O358" s="70"/>
      <c r="P358" s="70"/>
      <c r="Q358" s="19"/>
      <c r="R358" s="19"/>
    </row>
    <row r="359" spans="1:92" s="14" customFormat="1" ht="25.5" x14ac:dyDescent="0.35">
      <c r="A359" s="19"/>
      <c r="B359" s="19"/>
      <c r="C359" s="89"/>
      <c r="D359" s="20">
        <v>4135</v>
      </c>
      <c r="E359" s="203" t="s">
        <v>156</v>
      </c>
      <c r="F359" s="203"/>
      <c r="G359" s="203"/>
      <c r="H359" s="203"/>
      <c r="I359" s="203"/>
      <c r="J359" s="83">
        <v>0</v>
      </c>
      <c r="K359" s="12"/>
      <c r="L359" s="19"/>
      <c r="M359" s="19"/>
      <c r="N359" s="19"/>
      <c r="O359" s="70"/>
      <c r="P359" s="70"/>
      <c r="Q359" s="19"/>
      <c r="R359" s="19"/>
      <c r="S359" s="70"/>
      <c r="T359" s="70"/>
      <c r="U359" s="70"/>
      <c r="V359" s="70"/>
      <c r="W359" s="70"/>
      <c r="X359" s="70"/>
      <c r="Y359" s="70"/>
      <c r="Z359" s="70"/>
      <c r="AA359" s="70"/>
      <c r="AB359" s="70"/>
      <c r="AC359" s="70"/>
      <c r="AD359" s="70"/>
      <c r="AE359" s="70"/>
      <c r="AF359" s="70"/>
      <c r="AG359" s="70"/>
      <c r="AH359" s="70"/>
      <c r="AI359" s="70"/>
      <c r="AJ359" s="70"/>
      <c r="AK359" s="70"/>
      <c r="AL359" s="70"/>
      <c r="AM359" s="70"/>
      <c r="AN359" s="70"/>
      <c r="AO359" s="70"/>
      <c r="AP359" s="70"/>
      <c r="AQ359" s="70"/>
      <c r="AR359" s="70"/>
      <c r="AS359" s="70"/>
      <c r="AT359" s="70"/>
      <c r="AU359" s="70"/>
      <c r="AV359" s="70"/>
      <c r="AW359" s="70"/>
      <c r="AX359" s="70"/>
      <c r="AY359" s="70"/>
      <c r="AZ359" s="70"/>
      <c r="BA359" s="70"/>
      <c r="BB359" s="70"/>
      <c r="BC359" s="70"/>
      <c r="BD359" s="70"/>
      <c r="BE359" s="70"/>
      <c r="BF359" s="70"/>
      <c r="BG359" s="70"/>
      <c r="BH359" s="70"/>
      <c r="BI359" s="70"/>
      <c r="BJ359" s="70"/>
      <c r="BK359" s="70"/>
      <c r="BL359" s="70"/>
      <c r="BM359" s="70"/>
      <c r="BN359" s="70"/>
      <c r="BO359" s="70"/>
      <c r="BP359" s="70"/>
      <c r="BQ359" s="70"/>
      <c r="BR359" s="70"/>
      <c r="BS359" s="70"/>
      <c r="BT359" s="70"/>
      <c r="BU359" s="70"/>
      <c r="BV359" s="70"/>
      <c r="BW359" s="70"/>
      <c r="BX359" s="70"/>
      <c r="BY359" s="70"/>
      <c r="BZ359" s="70"/>
      <c r="CA359" s="70"/>
      <c r="CB359" s="70"/>
      <c r="CC359" s="70"/>
      <c r="CD359" s="70"/>
      <c r="CE359" s="70"/>
      <c r="CF359" s="70"/>
      <c r="CG359" s="70"/>
      <c r="CH359" s="70"/>
      <c r="CI359" s="70"/>
      <c r="CJ359" s="70"/>
      <c r="CK359" s="70"/>
      <c r="CL359" s="70"/>
      <c r="CM359" s="70"/>
      <c r="CN359" s="70"/>
    </row>
    <row r="360" spans="1:92" s="4" customFormat="1" ht="26.25" x14ac:dyDescent="0.4">
      <c r="A360" s="19"/>
      <c r="B360" s="19"/>
      <c r="C360" s="89">
        <v>414</v>
      </c>
      <c r="D360" s="204" t="s">
        <v>157</v>
      </c>
      <c r="E360" s="204"/>
      <c r="F360" s="204"/>
      <c r="G360" s="204"/>
      <c r="H360" s="204"/>
      <c r="I360" s="204"/>
      <c r="J360" s="90">
        <f>SUM(J361:J364)</f>
        <v>15800</v>
      </c>
      <c r="K360" s="12"/>
      <c r="L360" s="19"/>
      <c r="M360" s="19"/>
      <c r="N360" s="19"/>
      <c r="O360" s="70"/>
      <c r="P360" s="70"/>
      <c r="Q360" s="19"/>
      <c r="R360" s="19"/>
      <c r="S360" s="70"/>
      <c r="T360" s="70"/>
      <c r="U360" s="70"/>
      <c r="V360" s="70"/>
      <c r="W360" s="70"/>
      <c r="X360" s="70"/>
      <c r="Y360" s="70"/>
      <c r="Z360" s="70"/>
      <c r="AA360" s="70"/>
      <c r="AB360" s="70"/>
      <c r="AC360" s="70"/>
      <c r="AD360" s="70"/>
      <c r="AE360" s="70"/>
      <c r="AF360" s="70"/>
      <c r="AG360" s="70"/>
      <c r="AH360" s="70"/>
      <c r="AI360" s="70"/>
      <c r="AJ360" s="70"/>
      <c r="AK360" s="70"/>
      <c r="AL360" s="70"/>
      <c r="AM360" s="70"/>
      <c r="AN360" s="70"/>
      <c r="AO360" s="70"/>
      <c r="AP360" s="70"/>
      <c r="AQ360" s="70"/>
      <c r="AR360" s="70"/>
      <c r="AS360" s="70"/>
      <c r="AT360" s="70"/>
      <c r="AU360" s="70"/>
      <c r="AV360" s="70"/>
      <c r="AW360" s="70"/>
      <c r="AX360" s="70"/>
      <c r="AY360" s="70"/>
      <c r="AZ360" s="70"/>
      <c r="BA360" s="70"/>
      <c r="BB360" s="70"/>
      <c r="BC360" s="70"/>
      <c r="BD360" s="70"/>
      <c r="BE360" s="70"/>
      <c r="BF360" s="70"/>
      <c r="BG360" s="70"/>
      <c r="BH360" s="70"/>
      <c r="BI360" s="70"/>
      <c r="BJ360" s="70"/>
      <c r="BK360" s="70"/>
      <c r="BL360" s="70"/>
      <c r="BM360" s="70"/>
      <c r="BN360" s="70"/>
      <c r="BO360" s="70"/>
      <c r="BP360" s="70"/>
      <c r="BQ360" s="70"/>
      <c r="BR360" s="70"/>
      <c r="BS360" s="70"/>
      <c r="BT360" s="70"/>
      <c r="BU360" s="70"/>
      <c r="BV360" s="70"/>
      <c r="BW360" s="70"/>
      <c r="BX360" s="70"/>
      <c r="BY360" s="70"/>
      <c r="BZ360" s="70"/>
      <c r="CA360" s="70"/>
      <c r="CB360" s="70"/>
      <c r="CC360" s="70"/>
      <c r="CD360" s="70"/>
      <c r="CE360" s="70"/>
      <c r="CF360" s="70"/>
      <c r="CG360" s="70"/>
      <c r="CH360" s="70"/>
      <c r="CI360" s="70"/>
      <c r="CJ360" s="70"/>
      <c r="CK360" s="70"/>
      <c r="CL360" s="70"/>
      <c r="CM360" s="70"/>
      <c r="CN360" s="70"/>
    </row>
    <row r="361" spans="1:92" s="14" customFormat="1" ht="25.5" x14ac:dyDescent="0.35">
      <c r="A361" s="19"/>
      <c r="B361" s="19"/>
      <c r="C361" s="89"/>
      <c r="D361" s="20">
        <v>4141</v>
      </c>
      <c r="E361" s="203" t="s">
        <v>242</v>
      </c>
      <c r="F361" s="203"/>
      <c r="G361" s="203"/>
      <c r="H361" s="203"/>
      <c r="I361" s="203"/>
      <c r="J361" s="83">
        <v>200</v>
      </c>
      <c r="K361" s="12"/>
      <c r="L361" s="19"/>
      <c r="M361" s="19"/>
      <c r="N361" s="19"/>
      <c r="O361" s="70"/>
      <c r="P361" s="70"/>
      <c r="Q361" s="19"/>
      <c r="R361" s="19"/>
      <c r="S361" s="70"/>
      <c r="T361" s="70"/>
      <c r="U361" s="70"/>
      <c r="V361" s="70"/>
      <c r="W361" s="70"/>
      <c r="X361" s="70"/>
      <c r="Y361" s="70"/>
      <c r="Z361" s="70"/>
      <c r="AA361" s="70"/>
      <c r="AB361" s="70"/>
      <c r="AC361" s="70"/>
      <c r="AD361" s="70"/>
      <c r="AE361" s="70"/>
      <c r="AF361" s="70"/>
      <c r="AG361" s="70"/>
      <c r="AH361" s="70"/>
      <c r="AI361" s="70"/>
      <c r="AJ361" s="70"/>
      <c r="AK361" s="70"/>
      <c r="AL361" s="70"/>
      <c r="AM361" s="70"/>
      <c r="AN361" s="70"/>
      <c r="AO361" s="70"/>
      <c r="AP361" s="70"/>
      <c r="AQ361" s="70"/>
      <c r="AR361" s="70"/>
      <c r="AS361" s="70"/>
      <c r="AT361" s="70"/>
      <c r="AU361" s="70"/>
      <c r="AV361" s="70"/>
      <c r="AW361" s="70"/>
      <c r="AX361" s="70"/>
      <c r="AY361" s="70"/>
      <c r="AZ361" s="70"/>
      <c r="BA361" s="70"/>
      <c r="BB361" s="70"/>
      <c r="BC361" s="70"/>
      <c r="BD361" s="70"/>
      <c r="BE361" s="70"/>
      <c r="BF361" s="70"/>
      <c r="BG361" s="70"/>
      <c r="BH361" s="70"/>
      <c r="BI361" s="70"/>
      <c r="BJ361" s="70"/>
      <c r="BK361" s="70"/>
      <c r="BL361" s="70"/>
      <c r="BM361" s="70"/>
      <c r="BN361" s="70"/>
      <c r="BO361" s="70"/>
      <c r="BP361" s="70"/>
      <c r="BQ361" s="70"/>
      <c r="BR361" s="70"/>
      <c r="BS361" s="70"/>
      <c r="BT361" s="70"/>
      <c r="BU361" s="70"/>
      <c r="BV361" s="70"/>
      <c r="BW361" s="70"/>
      <c r="BX361" s="70"/>
      <c r="BY361" s="70"/>
      <c r="BZ361" s="70"/>
      <c r="CA361" s="70"/>
      <c r="CB361" s="70"/>
      <c r="CC361" s="70"/>
      <c r="CD361" s="70"/>
      <c r="CE361" s="70"/>
      <c r="CF361" s="70"/>
      <c r="CG361" s="70"/>
      <c r="CH361" s="70"/>
      <c r="CI361" s="70"/>
      <c r="CJ361" s="70"/>
      <c r="CK361" s="70"/>
      <c r="CL361" s="70"/>
      <c r="CM361" s="70"/>
      <c r="CN361" s="70"/>
    </row>
    <row r="362" spans="1:92" s="14" customFormat="1" ht="25.5" x14ac:dyDescent="0.35">
      <c r="A362" s="19"/>
      <c r="B362" s="19"/>
      <c r="C362" s="89"/>
      <c r="D362" s="20">
        <v>4142</v>
      </c>
      <c r="E362" s="203" t="s">
        <v>172</v>
      </c>
      <c r="F362" s="203"/>
      <c r="G362" s="203"/>
      <c r="H362" s="203"/>
      <c r="I362" s="203"/>
      <c r="J362" s="83">
        <v>200</v>
      </c>
      <c r="K362" s="12"/>
      <c r="L362" s="19"/>
      <c r="M362" s="19"/>
      <c r="N362" s="19"/>
      <c r="O362" s="70"/>
      <c r="P362" s="70"/>
      <c r="Q362" s="19"/>
      <c r="R362" s="19"/>
      <c r="S362" s="70"/>
      <c r="T362" s="70"/>
      <c r="U362" s="70"/>
      <c r="V362" s="70"/>
      <c r="W362" s="70"/>
      <c r="X362" s="70"/>
      <c r="Y362" s="70"/>
      <c r="Z362" s="70"/>
      <c r="AA362" s="70"/>
      <c r="AB362" s="70"/>
      <c r="AC362" s="70"/>
      <c r="AD362" s="70"/>
      <c r="AE362" s="70"/>
      <c r="AF362" s="70"/>
      <c r="AG362" s="70"/>
      <c r="AH362" s="70"/>
      <c r="AI362" s="70"/>
      <c r="AJ362" s="70"/>
      <c r="AK362" s="70"/>
      <c r="AL362" s="70"/>
      <c r="AM362" s="70"/>
      <c r="AN362" s="70"/>
      <c r="AO362" s="70"/>
      <c r="AP362" s="70"/>
      <c r="AQ362" s="70"/>
      <c r="AR362" s="70"/>
      <c r="AS362" s="70"/>
      <c r="AT362" s="70"/>
      <c r="AU362" s="70"/>
      <c r="AV362" s="70"/>
      <c r="AW362" s="70"/>
      <c r="AX362" s="70"/>
      <c r="AY362" s="70"/>
      <c r="AZ362" s="70"/>
      <c r="BA362" s="70"/>
      <c r="BB362" s="70"/>
      <c r="BC362" s="70"/>
      <c r="BD362" s="70"/>
      <c r="BE362" s="70"/>
      <c r="BF362" s="70"/>
      <c r="BG362" s="70"/>
      <c r="BH362" s="70"/>
      <c r="BI362" s="70"/>
      <c r="BJ362" s="70"/>
      <c r="BK362" s="70"/>
      <c r="BL362" s="70"/>
      <c r="BM362" s="70"/>
      <c r="BN362" s="70"/>
      <c r="BO362" s="70"/>
      <c r="BP362" s="70"/>
      <c r="BQ362" s="70"/>
      <c r="BR362" s="70"/>
      <c r="BS362" s="70"/>
      <c r="BT362" s="70"/>
      <c r="BU362" s="70"/>
      <c r="BV362" s="70"/>
      <c r="BW362" s="70"/>
      <c r="BX362" s="70"/>
      <c r="BY362" s="70"/>
      <c r="BZ362" s="70"/>
      <c r="CA362" s="70"/>
      <c r="CB362" s="70"/>
      <c r="CC362" s="70"/>
      <c r="CD362" s="70"/>
      <c r="CE362" s="70"/>
      <c r="CF362" s="70"/>
      <c r="CG362" s="70"/>
      <c r="CH362" s="70"/>
      <c r="CI362" s="70"/>
      <c r="CJ362" s="70"/>
      <c r="CK362" s="70"/>
      <c r="CL362" s="70"/>
      <c r="CM362" s="70"/>
      <c r="CN362" s="70"/>
    </row>
    <row r="363" spans="1:92" s="14" customFormat="1" ht="25.5" x14ac:dyDescent="0.35">
      <c r="A363" s="19"/>
      <c r="B363" s="19"/>
      <c r="C363" s="89"/>
      <c r="D363" s="20">
        <v>4148</v>
      </c>
      <c r="E363" s="203" t="s">
        <v>243</v>
      </c>
      <c r="F363" s="203"/>
      <c r="G363" s="203"/>
      <c r="H363" s="203"/>
      <c r="I363" s="203"/>
      <c r="J363" s="83">
        <v>400</v>
      </c>
      <c r="K363" s="12"/>
      <c r="L363" s="19"/>
      <c r="M363" s="19"/>
      <c r="N363" s="19"/>
      <c r="O363" s="70"/>
      <c r="P363" s="70"/>
      <c r="Q363" s="19"/>
      <c r="R363" s="19"/>
      <c r="S363" s="70"/>
      <c r="T363" s="70"/>
      <c r="U363" s="70"/>
      <c r="V363" s="70"/>
      <c r="W363" s="70"/>
      <c r="X363" s="70"/>
      <c r="Y363" s="70"/>
      <c r="Z363" s="70"/>
      <c r="AA363" s="70"/>
      <c r="AB363" s="70"/>
      <c r="AC363" s="70"/>
      <c r="AD363" s="70"/>
      <c r="AE363" s="70"/>
      <c r="AF363" s="70"/>
      <c r="AG363" s="70"/>
      <c r="AH363" s="70"/>
      <c r="AI363" s="70"/>
      <c r="AJ363" s="70"/>
      <c r="AK363" s="70"/>
      <c r="AL363" s="70"/>
      <c r="AM363" s="70"/>
      <c r="AN363" s="70"/>
      <c r="AO363" s="70"/>
      <c r="AP363" s="70"/>
      <c r="AQ363" s="70"/>
      <c r="AR363" s="70"/>
      <c r="AS363" s="70"/>
      <c r="AT363" s="70"/>
      <c r="AU363" s="70"/>
      <c r="AV363" s="70"/>
      <c r="AW363" s="70"/>
      <c r="AX363" s="70"/>
      <c r="AY363" s="70"/>
      <c r="AZ363" s="70"/>
      <c r="BA363" s="70"/>
      <c r="BB363" s="70"/>
      <c r="BC363" s="70"/>
      <c r="BD363" s="70"/>
      <c r="BE363" s="70"/>
      <c r="BF363" s="70"/>
      <c r="BG363" s="70"/>
      <c r="BH363" s="70"/>
      <c r="BI363" s="70"/>
      <c r="BJ363" s="70"/>
      <c r="BK363" s="70"/>
      <c r="BL363" s="70"/>
      <c r="BM363" s="70"/>
      <c r="BN363" s="70"/>
      <c r="BO363" s="70"/>
      <c r="BP363" s="70"/>
      <c r="BQ363" s="70"/>
      <c r="BR363" s="70"/>
      <c r="BS363" s="70"/>
      <c r="BT363" s="70"/>
      <c r="BU363" s="70"/>
      <c r="BV363" s="70"/>
      <c r="BW363" s="70"/>
      <c r="BX363" s="70"/>
      <c r="BY363" s="70"/>
      <c r="BZ363" s="70"/>
      <c r="CA363" s="70"/>
      <c r="CB363" s="70"/>
      <c r="CC363" s="70"/>
      <c r="CD363" s="70"/>
      <c r="CE363" s="70"/>
      <c r="CF363" s="70"/>
      <c r="CG363" s="70"/>
      <c r="CH363" s="70"/>
      <c r="CI363" s="70"/>
      <c r="CJ363" s="70"/>
      <c r="CK363" s="70"/>
      <c r="CL363" s="70"/>
      <c r="CM363" s="70"/>
      <c r="CN363" s="70"/>
    </row>
    <row r="364" spans="1:92" s="14" customFormat="1" ht="37.5" customHeight="1" thickBot="1" x14ac:dyDescent="0.4">
      <c r="A364" s="19"/>
      <c r="B364" s="19"/>
      <c r="C364" s="100"/>
      <c r="D364" s="21">
        <v>4149</v>
      </c>
      <c r="E364" s="228" t="s">
        <v>218</v>
      </c>
      <c r="F364" s="228"/>
      <c r="G364" s="228"/>
      <c r="H364" s="228"/>
      <c r="I364" s="228"/>
      <c r="J364" s="84">
        <v>15000</v>
      </c>
      <c r="K364" s="169"/>
      <c r="L364" s="19"/>
      <c r="M364" s="19"/>
      <c r="N364" s="19"/>
      <c r="O364" s="70"/>
      <c r="P364" s="70"/>
      <c r="Q364" s="19"/>
      <c r="R364" s="19"/>
      <c r="S364" s="70"/>
      <c r="T364" s="70"/>
      <c r="U364" s="70"/>
      <c r="V364" s="70"/>
      <c r="W364" s="70"/>
      <c r="X364" s="70"/>
      <c r="Y364" s="70"/>
      <c r="Z364" s="70"/>
      <c r="AA364" s="70"/>
      <c r="AB364" s="70"/>
      <c r="AC364" s="70"/>
      <c r="AD364" s="70"/>
      <c r="AE364" s="70"/>
      <c r="AF364" s="70"/>
      <c r="AG364" s="70"/>
      <c r="AH364" s="70"/>
      <c r="AI364" s="70"/>
      <c r="AJ364" s="70"/>
      <c r="AK364" s="70"/>
      <c r="AL364" s="70"/>
      <c r="AM364" s="70"/>
      <c r="AN364" s="70"/>
      <c r="AO364" s="70"/>
      <c r="AP364" s="70"/>
      <c r="AQ364" s="70"/>
      <c r="AR364" s="70"/>
      <c r="AS364" s="70"/>
      <c r="AT364" s="70"/>
      <c r="AU364" s="70"/>
      <c r="AV364" s="70"/>
      <c r="AW364" s="70"/>
      <c r="AX364" s="70"/>
      <c r="AY364" s="70"/>
      <c r="AZ364" s="70"/>
      <c r="BA364" s="70"/>
      <c r="BB364" s="70"/>
      <c r="BC364" s="70"/>
      <c r="BD364" s="70"/>
      <c r="BE364" s="70"/>
      <c r="BF364" s="70"/>
      <c r="BG364" s="70"/>
      <c r="BH364" s="70"/>
      <c r="BI364" s="70"/>
      <c r="BJ364" s="70"/>
      <c r="BK364" s="70"/>
      <c r="BL364" s="70"/>
      <c r="BM364" s="70"/>
      <c r="BN364" s="70"/>
      <c r="BO364" s="70"/>
      <c r="BP364" s="70"/>
      <c r="BQ364" s="70"/>
      <c r="BR364" s="70"/>
      <c r="BS364" s="70"/>
      <c r="BT364" s="70"/>
      <c r="BU364" s="70"/>
      <c r="BV364" s="70"/>
      <c r="BW364" s="70"/>
      <c r="BX364" s="70"/>
      <c r="BY364" s="70"/>
      <c r="BZ364" s="70"/>
      <c r="CA364" s="70"/>
      <c r="CB364" s="70"/>
      <c r="CC364" s="70"/>
      <c r="CD364" s="70"/>
      <c r="CE364" s="70"/>
      <c r="CF364" s="70"/>
      <c r="CG364" s="70"/>
      <c r="CH364" s="70"/>
      <c r="CI364" s="70"/>
      <c r="CJ364" s="70"/>
      <c r="CK364" s="70"/>
      <c r="CL364" s="70"/>
      <c r="CM364" s="70"/>
      <c r="CN364" s="70"/>
    </row>
    <row r="365" spans="1:92" ht="27.75" thickTop="1" thickBot="1" x14ac:dyDescent="0.3">
      <c r="A365" s="19"/>
      <c r="B365" s="19"/>
      <c r="C365" s="130">
        <v>4</v>
      </c>
      <c r="D365" s="218" t="s">
        <v>146</v>
      </c>
      <c r="E365" s="218"/>
      <c r="F365" s="218"/>
      <c r="G365" s="218"/>
      <c r="H365" s="218"/>
      <c r="I365" s="218"/>
      <c r="J365" s="131">
        <f>SUM(J349,J355,J358,J360)</f>
        <v>86700</v>
      </c>
      <c r="K365" s="12"/>
      <c r="L365" s="22"/>
      <c r="M365" s="19"/>
      <c r="N365" s="19"/>
      <c r="O365" s="70"/>
      <c r="P365" s="70"/>
      <c r="Q365" s="19"/>
      <c r="R365" s="19"/>
    </row>
    <row r="366" spans="1:92" s="4" customFormat="1" ht="27.75" thickTop="1" thickBot="1" x14ac:dyDescent="0.45">
      <c r="A366" s="19"/>
      <c r="B366" s="19"/>
      <c r="C366" s="26"/>
      <c r="D366" s="27"/>
      <c r="E366" s="27"/>
      <c r="F366" s="27"/>
      <c r="G366" s="27"/>
      <c r="H366" s="27"/>
      <c r="I366" s="27"/>
      <c r="J366" s="28"/>
      <c r="K366" s="28"/>
      <c r="L366" s="19"/>
      <c r="M366" s="12"/>
      <c r="N366" s="19"/>
      <c r="O366" s="70"/>
      <c r="P366" s="70"/>
      <c r="Q366" s="19"/>
      <c r="R366" s="19"/>
      <c r="S366" s="70"/>
      <c r="T366" s="70"/>
      <c r="U366" s="70"/>
      <c r="V366" s="70"/>
      <c r="W366" s="70"/>
      <c r="X366" s="70"/>
      <c r="Y366" s="70"/>
      <c r="Z366" s="70"/>
      <c r="AA366" s="70"/>
      <c r="AB366" s="70"/>
      <c r="AC366" s="70"/>
      <c r="AD366" s="70"/>
      <c r="AE366" s="70"/>
      <c r="AF366" s="70"/>
      <c r="AG366" s="70"/>
      <c r="AH366" s="70"/>
      <c r="AI366" s="70"/>
      <c r="AJ366" s="70"/>
      <c r="AK366" s="70"/>
      <c r="AL366" s="70"/>
      <c r="AM366" s="70"/>
      <c r="AN366" s="70"/>
      <c r="AO366" s="70"/>
      <c r="AP366" s="70"/>
      <c r="AQ366" s="70"/>
      <c r="AR366" s="70"/>
      <c r="AS366" s="70"/>
      <c r="AT366" s="70"/>
      <c r="AU366" s="70"/>
      <c r="AV366" s="70"/>
      <c r="AW366" s="70"/>
      <c r="AX366" s="70"/>
      <c r="AY366" s="70"/>
      <c r="AZ366" s="70"/>
      <c r="BA366" s="70"/>
      <c r="BB366" s="70"/>
      <c r="BC366" s="70"/>
      <c r="BD366" s="70"/>
      <c r="BE366" s="70"/>
      <c r="BF366" s="70"/>
      <c r="BG366" s="70"/>
      <c r="BH366" s="70"/>
      <c r="BI366" s="70"/>
      <c r="BJ366" s="70"/>
      <c r="BK366" s="70"/>
      <c r="BL366" s="70"/>
      <c r="BM366" s="70"/>
      <c r="BN366" s="70"/>
      <c r="BO366" s="70"/>
      <c r="BP366" s="70"/>
      <c r="BQ366" s="70"/>
      <c r="BR366" s="70"/>
      <c r="BS366" s="70"/>
      <c r="BT366" s="70"/>
      <c r="BU366" s="70"/>
      <c r="BV366" s="70"/>
      <c r="BW366" s="70"/>
      <c r="BX366" s="70"/>
      <c r="BY366" s="70"/>
      <c r="BZ366" s="70"/>
      <c r="CA366" s="70"/>
      <c r="CB366" s="70"/>
      <c r="CC366" s="70"/>
      <c r="CD366" s="70"/>
      <c r="CE366" s="70"/>
      <c r="CF366" s="70"/>
      <c r="CG366" s="70"/>
      <c r="CH366" s="70"/>
      <c r="CI366" s="70"/>
      <c r="CJ366" s="70"/>
      <c r="CK366" s="70"/>
      <c r="CL366" s="70"/>
      <c r="CM366" s="70"/>
      <c r="CN366" s="70"/>
    </row>
    <row r="367" spans="1:92" ht="52.5" thickTop="1" thickBot="1" x14ac:dyDescent="0.4">
      <c r="A367" s="19"/>
      <c r="B367" s="19"/>
      <c r="C367" s="137" t="s">
        <v>40</v>
      </c>
      <c r="D367" s="138" t="s">
        <v>40</v>
      </c>
      <c r="E367" s="222" t="s">
        <v>147</v>
      </c>
      <c r="F367" s="222"/>
      <c r="G367" s="222"/>
      <c r="H367" s="222"/>
      <c r="I367" s="222"/>
      <c r="J367" s="139" t="s">
        <v>42</v>
      </c>
      <c r="K367" s="12"/>
      <c r="L367" s="19"/>
      <c r="M367" s="19"/>
      <c r="N367" s="19"/>
      <c r="O367" s="70"/>
      <c r="P367" s="70"/>
      <c r="Q367" s="19"/>
      <c r="R367" s="19"/>
    </row>
    <row r="368" spans="1:92" s="4" customFormat="1" ht="27.75" thickTop="1" thickBot="1" x14ac:dyDescent="0.4">
      <c r="A368" s="19"/>
      <c r="B368" s="19"/>
      <c r="C368" s="117"/>
      <c r="D368" s="230" t="s">
        <v>238</v>
      </c>
      <c r="E368" s="230"/>
      <c r="F368" s="230"/>
      <c r="G368" s="230"/>
      <c r="H368" s="230"/>
      <c r="I368" s="230"/>
      <c r="J368" s="141"/>
      <c r="K368" s="12"/>
      <c r="L368" s="19"/>
      <c r="M368" s="19"/>
      <c r="N368" s="19"/>
      <c r="O368" s="70"/>
      <c r="P368" s="70"/>
      <c r="Q368" s="19"/>
      <c r="R368" s="19"/>
      <c r="S368" s="70"/>
      <c r="T368" s="70"/>
      <c r="U368" s="70"/>
      <c r="V368" s="70"/>
      <c r="W368" s="70"/>
      <c r="X368" s="70"/>
      <c r="Y368" s="70"/>
      <c r="Z368" s="70"/>
      <c r="AA368" s="70"/>
      <c r="AB368" s="70"/>
      <c r="AC368" s="70"/>
      <c r="AD368" s="70"/>
      <c r="AE368" s="70"/>
      <c r="AF368" s="70"/>
      <c r="AG368" s="70"/>
      <c r="AH368" s="70"/>
      <c r="AI368" s="70"/>
      <c r="AJ368" s="70"/>
      <c r="AK368" s="70"/>
      <c r="AL368" s="70"/>
      <c r="AM368" s="70"/>
      <c r="AN368" s="70"/>
      <c r="AO368" s="70"/>
      <c r="AP368" s="70"/>
      <c r="AQ368" s="70"/>
      <c r="AR368" s="70"/>
      <c r="AS368" s="70"/>
      <c r="AT368" s="70"/>
      <c r="AU368" s="70"/>
      <c r="AV368" s="70"/>
      <c r="AW368" s="70"/>
      <c r="AX368" s="70"/>
      <c r="AY368" s="70"/>
      <c r="AZ368" s="70"/>
      <c r="BA368" s="70"/>
      <c r="BB368" s="70"/>
      <c r="BC368" s="70"/>
      <c r="BD368" s="70"/>
      <c r="BE368" s="70"/>
      <c r="BF368" s="70"/>
      <c r="BG368" s="70"/>
      <c r="BH368" s="70"/>
      <c r="BI368" s="70"/>
      <c r="BJ368" s="70"/>
      <c r="BK368" s="70"/>
      <c r="BL368" s="70"/>
      <c r="BM368" s="70"/>
      <c r="BN368" s="70"/>
      <c r="BO368" s="70"/>
      <c r="BP368" s="70"/>
      <c r="BQ368" s="70"/>
      <c r="BR368" s="70"/>
      <c r="BS368" s="70"/>
      <c r="BT368" s="70"/>
      <c r="BU368" s="70"/>
      <c r="BV368" s="70"/>
      <c r="BW368" s="70"/>
      <c r="BX368" s="70"/>
      <c r="BY368" s="70"/>
      <c r="BZ368" s="70"/>
      <c r="CA368" s="70"/>
      <c r="CB368" s="70"/>
      <c r="CC368" s="70"/>
      <c r="CD368" s="70"/>
      <c r="CE368" s="70"/>
      <c r="CF368" s="70"/>
      <c r="CG368" s="70"/>
      <c r="CH368" s="70"/>
      <c r="CI368" s="70"/>
      <c r="CJ368" s="70"/>
      <c r="CK368" s="70"/>
      <c r="CL368" s="70"/>
      <c r="CM368" s="70"/>
      <c r="CN368" s="70"/>
    </row>
    <row r="369" spans="1:92" ht="27" thickTop="1" x14ac:dyDescent="0.4">
      <c r="A369" s="19"/>
      <c r="B369" s="19"/>
      <c r="C369" s="113">
        <v>411</v>
      </c>
      <c r="D369" s="229" t="s">
        <v>249</v>
      </c>
      <c r="E369" s="229"/>
      <c r="F369" s="229"/>
      <c r="G369" s="229"/>
      <c r="H369" s="229"/>
      <c r="I369" s="229"/>
      <c r="J369" s="128">
        <f>SUM(J370:J374)</f>
        <v>106050</v>
      </c>
      <c r="K369" s="12"/>
      <c r="L369" s="19"/>
      <c r="M369" s="19"/>
      <c r="N369" s="19"/>
      <c r="O369" s="70"/>
      <c r="P369" s="70"/>
      <c r="Q369" s="19"/>
      <c r="R369" s="19"/>
    </row>
    <row r="370" spans="1:92" s="14" customFormat="1" ht="30.75" customHeight="1" x14ac:dyDescent="0.35">
      <c r="A370" s="19"/>
      <c r="B370" s="19"/>
      <c r="C370" s="89"/>
      <c r="D370" s="20">
        <v>4111</v>
      </c>
      <c r="E370" s="203" t="s">
        <v>212</v>
      </c>
      <c r="F370" s="203"/>
      <c r="G370" s="203"/>
      <c r="H370" s="203"/>
      <c r="I370" s="203"/>
      <c r="J370" s="83">
        <v>65000</v>
      </c>
      <c r="K370" s="12"/>
      <c r="L370" s="19"/>
      <c r="M370" s="19"/>
      <c r="N370" s="19"/>
      <c r="O370" s="70"/>
      <c r="P370" s="70"/>
      <c r="Q370" s="19"/>
      <c r="R370" s="19"/>
      <c r="S370" s="70"/>
      <c r="T370" s="70"/>
      <c r="U370" s="70"/>
      <c r="V370" s="70"/>
      <c r="W370" s="70"/>
      <c r="X370" s="70"/>
      <c r="Y370" s="70"/>
      <c r="Z370" s="70"/>
      <c r="AA370" s="70"/>
      <c r="AB370" s="70"/>
      <c r="AC370" s="70"/>
      <c r="AD370" s="70"/>
      <c r="AE370" s="70"/>
      <c r="AF370" s="70"/>
      <c r="AG370" s="70"/>
      <c r="AH370" s="70"/>
      <c r="AI370" s="70"/>
      <c r="AJ370" s="70"/>
      <c r="AK370" s="70"/>
      <c r="AL370" s="70"/>
      <c r="AM370" s="70"/>
      <c r="AN370" s="70"/>
      <c r="AO370" s="70"/>
      <c r="AP370" s="70"/>
      <c r="AQ370" s="70"/>
      <c r="AR370" s="70"/>
      <c r="AS370" s="70"/>
      <c r="AT370" s="70"/>
      <c r="AU370" s="70"/>
      <c r="AV370" s="70"/>
      <c r="AW370" s="70"/>
      <c r="AX370" s="70"/>
      <c r="AY370" s="70"/>
      <c r="AZ370" s="70"/>
      <c r="BA370" s="70"/>
      <c r="BB370" s="70"/>
      <c r="BC370" s="70"/>
      <c r="BD370" s="70"/>
      <c r="BE370" s="70"/>
      <c r="BF370" s="70"/>
      <c r="BG370" s="70"/>
      <c r="BH370" s="70"/>
      <c r="BI370" s="70"/>
      <c r="BJ370" s="70"/>
      <c r="BK370" s="70"/>
      <c r="BL370" s="70"/>
      <c r="BM370" s="70"/>
      <c r="BN370" s="70"/>
      <c r="BO370" s="70"/>
      <c r="BP370" s="70"/>
      <c r="BQ370" s="70"/>
      <c r="BR370" s="70"/>
      <c r="BS370" s="70"/>
      <c r="BT370" s="70"/>
      <c r="BU370" s="70"/>
      <c r="BV370" s="70"/>
      <c r="BW370" s="70"/>
      <c r="BX370" s="70"/>
      <c r="BY370" s="70"/>
      <c r="BZ370" s="70"/>
      <c r="CA370" s="70"/>
      <c r="CB370" s="70"/>
      <c r="CC370" s="70"/>
      <c r="CD370" s="70"/>
      <c r="CE370" s="70"/>
      <c r="CF370" s="70"/>
      <c r="CG370" s="70"/>
      <c r="CH370" s="70"/>
      <c r="CI370" s="70"/>
      <c r="CJ370" s="70"/>
      <c r="CK370" s="70"/>
      <c r="CL370" s="70"/>
      <c r="CM370" s="70"/>
      <c r="CN370" s="70"/>
    </row>
    <row r="371" spans="1:92" s="14" customFormat="1" ht="25.5" x14ac:dyDescent="0.35">
      <c r="A371" s="19"/>
      <c r="B371" s="19"/>
      <c r="C371" s="89"/>
      <c r="D371" s="20">
        <v>4112</v>
      </c>
      <c r="E371" s="203" t="s">
        <v>247</v>
      </c>
      <c r="F371" s="203"/>
      <c r="G371" s="203"/>
      <c r="H371" s="203"/>
      <c r="I371" s="203"/>
      <c r="J371" s="83">
        <v>8650</v>
      </c>
      <c r="K371" s="12"/>
      <c r="L371" s="19"/>
      <c r="M371" s="19"/>
      <c r="N371" s="19"/>
      <c r="O371" s="70"/>
      <c r="P371" s="70"/>
      <c r="Q371" s="19"/>
      <c r="R371" s="19"/>
      <c r="S371" s="70"/>
      <c r="T371" s="70"/>
      <c r="U371" s="70"/>
      <c r="V371" s="70"/>
      <c r="W371" s="70"/>
      <c r="X371" s="70"/>
      <c r="Y371" s="70"/>
      <c r="Z371" s="70"/>
      <c r="AA371" s="70"/>
      <c r="AB371" s="70"/>
      <c r="AC371" s="70"/>
      <c r="AD371" s="70"/>
      <c r="AE371" s="70"/>
      <c r="AF371" s="70"/>
      <c r="AG371" s="70"/>
      <c r="AH371" s="70"/>
      <c r="AI371" s="70"/>
      <c r="AJ371" s="70"/>
      <c r="AK371" s="70"/>
      <c r="AL371" s="70"/>
      <c r="AM371" s="70"/>
      <c r="AN371" s="70"/>
      <c r="AO371" s="70"/>
      <c r="AP371" s="70"/>
      <c r="AQ371" s="70"/>
      <c r="AR371" s="70"/>
      <c r="AS371" s="70"/>
      <c r="AT371" s="70"/>
      <c r="AU371" s="70"/>
      <c r="AV371" s="70"/>
      <c r="AW371" s="70"/>
      <c r="AX371" s="70"/>
      <c r="AY371" s="70"/>
      <c r="AZ371" s="70"/>
      <c r="BA371" s="70"/>
      <c r="BB371" s="70"/>
      <c r="BC371" s="70"/>
      <c r="BD371" s="70"/>
      <c r="BE371" s="70"/>
      <c r="BF371" s="70"/>
      <c r="BG371" s="70"/>
      <c r="BH371" s="70"/>
      <c r="BI371" s="70"/>
      <c r="BJ371" s="70"/>
      <c r="BK371" s="70"/>
      <c r="BL371" s="70"/>
      <c r="BM371" s="70"/>
      <c r="BN371" s="70"/>
      <c r="BO371" s="70"/>
      <c r="BP371" s="70"/>
      <c r="BQ371" s="70"/>
      <c r="BR371" s="70"/>
      <c r="BS371" s="70"/>
      <c r="BT371" s="70"/>
      <c r="BU371" s="70"/>
      <c r="BV371" s="70"/>
      <c r="BW371" s="70"/>
      <c r="BX371" s="70"/>
      <c r="BY371" s="70"/>
      <c r="BZ371" s="70"/>
      <c r="CA371" s="70"/>
      <c r="CB371" s="70"/>
      <c r="CC371" s="70"/>
      <c r="CD371" s="70"/>
      <c r="CE371" s="70"/>
      <c r="CF371" s="70"/>
      <c r="CG371" s="70"/>
      <c r="CH371" s="70"/>
      <c r="CI371" s="70"/>
      <c r="CJ371" s="70"/>
      <c r="CK371" s="70"/>
      <c r="CL371" s="70"/>
      <c r="CM371" s="70"/>
      <c r="CN371" s="70"/>
    </row>
    <row r="372" spans="1:92" s="14" customFormat="1" ht="25.5" x14ac:dyDescent="0.35">
      <c r="A372" s="19"/>
      <c r="B372" s="19"/>
      <c r="C372" s="89"/>
      <c r="D372" s="20">
        <v>4113</v>
      </c>
      <c r="E372" s="203" t="s">
        <v>244</v>
      </c>
      <c r="F372" s="203"/>
      <c r="G372" s="203"/>
      <c r="H372" s="203"/>
      <c r="I372" s="203"/>
      <c r="J372" s="83">
        <v>22500</v>
      </c>
      <c r="K372" s="12"/>
      <c r="L372" s="19"/>
      <c r="M372" s="19"/>
      <c r="N372" s="19"/>
      <c r="O372" s="70"/>
      <c r="P372" s="70"/>
      <c r="Q372" s="19"/>
      <c r="R372" s="19"/>
      <c r="S372" s="70"/>
      <c r="T372" s="70"/>
      <c r="U372" s="70"/>
      <c r="V372" s="70"/>
      <c r="W372" s="70"/>
      <c r="X372" s="70"/>
      <c r="Y372" s="70"/>
      <c r="Z372" s="70"/>
      <c r="AA372" s="70"/>
      <c r="AB372" s="70"/>
      <c r="AC372" s="70"/>
      <c r="AD372" s="70"/>
      <c r="AE372" s="70"/>
      <c r="AF372" s="70"/>
      <c r="AG372" s="70"/>
      <c r="AH372" s="70"/>
      <c r="AI372" s="70"/>
      <c r="AJ372" s="70"/>
      <c r="AK372" s="70"/>
      <c r="AL372" s="70"/>
      <c r="AM372" s="70"/>
      <c r="AN372" s="70"/>
      <c r="AO372" s="70"/>
      <c r="AP372" s="70"/>
      <c r="AQ372" s="70"/>
      <c r="AR372" s="70"/>
      <c r="AS372" s="70"/>
      <c r="AT372" s="70"/>
      <c r="AU372" s="70"/>
      <c r="AV372" s="70"/>
      <c r="AW372" s="70"/>
      <c r="AX372" s="70"/>
      <c r="AY372" s="70"/>
      <c r="AZ372" s="70"/>
      <c r="BA372" s="70"/>
      <c r="BB372" s="70"/>
      <c r="BC372" s="70"/>
      <c r="BD372" s="70"/>
      <c r="BE372" s="70"/>
      <c r="BF372" s="70"/>
      <c r="BG372" s="70"/>
      <c r="BH372" s="70"/>
      <c r="BI372" s="70"/>
      <c r="BJ372" s="70"/>
      <c r="BK372" s="70"/>
      <c r="BL372" s="70"/>
      <c r="BM372" s="70"/>
      <c r="BN372" s="70"/>
      <c r="BO372" s="70"/>
      <c r="BP372" s="70"/>
      <c r="BQ372" s="70"/>
      <c r="BR372" s="70"/>
      <c r="BS372" s="70"/>
      <c r="BT372" s="70"/>
      <c r="BU372" s="70"/>
      <c r="BV372" s="70"/>
      <c r="BW372" s="70"/>
      <c r="BX372" s="70"/>
      <c r="BY372" s="70"/>
      <c r="BZ372" s="70"/>
      <c r="CA372" s="70"/>
      <c r="CB372" s="70"/>
      <c r="CC372" s="70"/>
      <c r="CD372" s="70"/>
      <c r="CE372" s="70"/>
      <c r="CF372" s="70"/>
      <c r="CG372" s="70"/>
      <c r="CH372" s="70"/>
      <c r="CI372" s="70"/>
      <c r="CJ372" s="70"/>
      <c r="CK372" s="70"/>
      <c r="CL372" s="70"/>
      <c r="CM372" s="70"/>
      <c r="CN372" s="70"/>
    </row>
    <row r="373" spans="1:92" s="14" customFormat="1" ht="26.25" customHeight="1" x14ac:dyDescent="0.35">
      <c r="A373" s="19"/>
      <c r="B373" s="19"/>
      <c r="C373" s="89"/>
      <c r="D373" s="20">
        <v>4114</v>
      </c>
      <c r="E373" s="203" t="s">
        <v>214</v>
      </c>
      <c r="F373" s="203"/>
      <c r="G373" s="203"/>
      <c r="H373" s="203"/>
      <c r="I373" s="203"/>
      <c r="J373" s="83">
        <v>8900</v>
      </c>
      <c r="K373" s="12"/>
      <c r="L373" s="19"/>
      <c r="M373" s="19"/>
      <c r="N373" s="19"/>
      <c r="O373" s="70"/>
      <c r="P373" s="70"/>
      <c r="Q373" s="19"/>
      <c r="R373" s="19"/>
      <c r="S373" s="70"/>
      <c r="T373" s="70"/>
      <c r="U373" s="70"/>
      <c r="V373" s="70"/>
      <c r="W373" s="70"/>
      <c r="X373" s="70"/>
      <c r="Y373" s="70"/>
      <c r="Z373" s="70"/>
      <c r="AA373" s="70"/>
      <c r="AB373" s="70"/>
      <c r="AC373" s="70"/>
      <c r="AD373" s="70"/>
      <c r="AE373" s="70"/>
      <c r="AF373" s="70"/>
      <c r="AG373" s="70"/>
      <c r="AH373" s="70"/>
      <c r="AI373" s="70"/>
      <c r="AJ373" s="70"/>
      <c r="AK373" s="70"/>
      <c r="AL373" s="70"/>
      <c r="AM373" s="70"/>
      <c r="AN373" s="70"/>
      <c r="AO373" s="70"/>
      <c r="AP373" s="70"/>
      <c r="AQ373" s="70"/>
      <c r="AR373" s="70"/>
      <c r="AS373" s="70"/>
      <c r="AT373" s="70"/>
      <c r="AU373" s="70"/>
      <c r="AV373" s="70"/>
      <c r="AW373" s="70"/>
      <c r="AX373" s="70"/>
      <c r="AY373" s="70"/>
      <c r="AZ373" s="70"/>
      <c r="BA373" s="70"/>
      <c r="BB373" s="70"/>
      <c r="BC373" s="70"/>
      <c r="BD373" s="70"/>
      <c r="BE373" s="70"/>
      <c r="BF373" s="70"/>
      <c r="BG373" s="70"/>
      <c r="BH373" s="70"/>
      <c r="BI373" s="70"/>
      <c r="BJ373" s="70"/>
      <c r="BK373" s="70"/>
      <c r="BL373" s="70"/>
      <c r="BM373" s="70"/>
      <c r="BN373" s="70"/>
      <c r="BO373" s="70"/>
      <c r="BP373" s="70"/>
      <c r="BQ373" s="70"/>
      <c r="BR373" s="70"/>
      <c r="BS373" s="70"/>
      <c r="BT373" s="70"/>
      <c r="BU373" s="70"/>
      <c r="BV373" s="70"/>
      <c r="BW373" s="70"/>
      <c r="BX373" s="70"/>
      <c r="BY373" s="70"/>
      <c r="BZ373" s="70"/>
      <c r="CA373" s="70"/>
      <c r="CB373" s="70"/>
      <c r="CC373" s="70"/>
      <c r="CD373" s="70"/>
      <c r="CE373" s="70"/>
      <c r="CF373" s="70"/>
      <c r="CG373" s="70"/>
      <c r="CH373" s="70"/>
      <c r="CI373" s="70"/>
      <c r="CJ373" s="70"/>
      <c r="CK373" s="70"/>
      <c r="CL373" s="70"/>
      <c r="CM373" s="70"/>
      <c r="CN373" s="70"/>
    </row>
    <row r="374" spans="1:92" s="14" customFormat="1" ht="25.5" x14ac:dyDescent="0.35">
      <c r="A374" s="19"/>
      <c r="B374" s="19"/>
      <c r="C374" s="89"/>
      <c r="D374" s="20">
        <v>4115</v>
      </c>
      <c r="E374" s="203" t="s">
        <v>152</v>
      </c>
      <c r="F374" s="203"/>
      <c r="G374" s="203"/>
      <c r="H374" s="203"/>
      <c r="I374" s="203"/>
      <c r="J374" s="83">
        <v>1000</v>
      </c>
      <c r="K374" s="12"/>
      <c r="L374" s="19"/>
      <c r="M374" s="19"/>
      <c r="N374" s="19"/>
      <c r="O374" s="19"/>
      <c r="P374" s="19"/>
      <c r="Q374" s="19"/>
      <c r="R374" s="19"/>
      <c r="S374" s="70"/>
      <c r="T374" s="70"/>
      <c r="U374" s="70"/>
      <c r="V374" s="70"/>
      <c r="W374" s="70"/>
      <c r="X374" s="70"/>
      <c r="Y374" s="70"/>
      <c r="Z374" s="70"/>
      <c r="AA374" s="70"/>
      <c r="AB374" s="70"/>
      <c r="AC374" s="70"/>
      <c r="AD374" s="70"/>
      <c r="AE374" s="70"/>
      <c r="AF374" s="70"/>
      <c r="AG374" s="70"/>
      <c r="AH374" s="70"/>
      <c r="AI374" s="70"/>
      <c r="AJ374" s="70"/>
      <c r="AK374" s="70"/>
      <c r="AL374" s="70"/>
      <c r="AM374" s="70"/>
      <c r="AN374" s="70"/>
      <c r="AO374" s="70"/>
      <c r="AP374" s="70"/>
      <c r="AQ374" s="70"/>
      <c r="AR374" s="70"/>
      <c r="AS374" s="70"/>
      <c r="AT374" s="70"/>
      <c r="AU374" s="70"/>
      <c r="AV374" s="70"/>
      <c r="AW374" s="70"/>
      <c r="AX374" s="70"/>
      <c r="AY374" s="70"/>
      <c r="AZ374" s="70"/>
      <c r="BA374" s="70"/>
      <c r="BB374" s="70"/>
      <c r="BC374" s="70"/>
      <c r="BD374" s="70"/>
      <c r="BE374" s="70"/>
      <c r="BF374" s="70"/>
      <c r="BG374" s="70"/>
      <c r="BH374" s="70"/>
      <c r="BI374" s="70"/>
      <c r="BJ374" s="70"/>
      <c r="BK374" s="70"/>
      <c r="BL374" s="70"/>
      <c r="BM374" s="70"/>
      <c r="BN374" s="70"/>
      <c r="BO374" s="70"/>
      <c r="BP374" s="70"/>
      <c r="BQ374" s="70"/>
      <c r="BR374" s="70"/>
      <c r="BS374" s="70"/>
      <c r="BT374" s="70"/>
      <c r="BU374" s="70"/>
      <c r="BV374" s="70"/>
      <c r="BW374" s="70"/>
      <c r="BX374" s="70"/>
      <c r="BY374" s="70"/>
      <c r="BZ374" s="70"/>
      <c r="CA374" s="70"/>
      <c r="CB374" s="70"/>
      <c r="CC374" s="70"/>
      <c r="CD374" s="70"/>
      <c r="CE374" s="70"/>
      <c r="CF374" s="70"/>
      <c r="CG374" s="70"/>
      <c r="CH374" s="70"/>
      <c r="CI374" s="70"/>
      <c r="CJ374" s="70"/>
      <c r="CK374" s="70"/>
      <c r="CL374" s="70"/>
      <c r="CM374" s="70"/>
      <c r="CN374" s="70"/>
    </row>
    <row r="375" spans="1:92" ht="26.25" x14ac:dyDescent="0.4">
      <c r="A375" s="19"/>
      <c r="B375" s="19"/>
      <c r="C375" s="89">
        <v>412</v>
      </c>
      <c r="D375" s="204" t="s">
        <v>185</v>
      </c>
      <c r="E375" s="204"/>
      <c r="F375" s="204"/>
      <c r="G375" s="204"/>
      <c r="H375" s="204"/>
      <c r="I375" s="204"/>
      <c r="J375" s="90">
        <f>SUM(J376:J377)</f>
        <v>300</v>
      </c>
      <c r="K375" s="12"/>
      <c r="L375" s="19"/>
      <c r="M375" s="19"/>
      <c r="N375" s="19"/>
      <c r="O375" s="19"/>
      <c r="P375" s="19"/>
      <c r="Q375" s="19"/>
      <c r="R375" s="19"/>
    </row>
    <row r="376" spans="1:92" s="14" customFormat="1" ht="25.5" x14ac:dyDescent="0.35">
      <c r="A376" s="19"/>
      <c r="B376" s="19"/>
      <c r="C376" s="89"/>
      <c r="D376" s="20">
        <v>4123</v>
      </c>
      <c r="E376" s="203" t="s">
        <v>154</v>
      </c>
      <c r="F376" s="203"/>
      <c r="G376" s="203"/>
      <c r="H376" s="203"/>
      <c r="I376" s="203"/>
      <c r="J376" s="83">
        <v>0</v>
      </c>
      <c r="K376" s="12"/>
      <c r="L376" s="19"/>
      <c r="M376" s="19"/>
      <c r="N376" s="19"/>
      <c r="O376" s="19"/>
      <c r="P376" s="19"/>
      <c r="Q376" s="19"/>
      <c r="R376" s="19"/>
      <c r="S376" s="70"/>
      <c r="T376" s="70"/>
      <c r="U376" s="70"/>
      <c r="V376" s="70"/>
      <c r="W376" s="70"/>
      <c r="X376" s="70"/>
      <c r="Y376" s="70"/>
      <c r="Z376" s="70"/>
      <c r="AA376" s="70"/>
      <c r="AB376" s="70"/>
      <c r="AC376" s="70"/>
      <c r="AD376" s="70"/>
      <c r="AE376" s="70"/>
      <c r="AF376" s="70"/>
      <c r="AG376" s="70"/>
      <c r="AH376" s="70"/>
      <c r="AI376" s="70"/>
      <c r="AJ376" s="70"/>
      <c r="AK376" s="70"/>
      <c r="AL376" s="70"/>
      <c r="AM376" s="70"/>
      <c r="AN376" s="70"/>
      <c r="AO376" s="70"/>
      <c r="AP376" s="70"/>
      <c r="AQ376" s="70"/>
      <c r="AR376" s="70"/>
      <c r="AS376" s="70"/>
      <c r="AT376" s="70"/>
      <c r="AU376" s="70"/>
      <c r="AV376" s="70"/>
      <c r="AW376" s="70"/>
      <c r="AX376" s="70"/>
      <c r="AY376" s="70"/>
      <c r="AZ376" s="70"/>
      <c r="BA376" s="70"/>
      <c r="BB376" s="70"/>
      <c r="BC376" s="70"/>
      <c r="BD376" s="70"/>
      <c r="BE376" s="70"/>
      <c r="BF376" s="70"/>
      <c r="BG376" s="70"/>
      <c r="BH376" s="70"/>
      <c r="BI376" s="70"/>
      <c r="BJ376" s="70"/>
      <c r="BK376" s="70"/>
      <c r="BL376" s="70"/>
      <c r="BM376" s="70"/>
      <c r="BN376" s="70"/>
      <c r="BO376" s="70"/>
      <c r="BP376" s="70"/>
      <c r="BQ376" s="70"/>
      <c r="BR376" s="70"/>
      <c r="BS376" s="70"/>
      <c r="BT376" s="70"/>
      <c r="BU376" s="70"/>
      <c r="BV376" s="70"/>
      <c r="BW376" s="70"/>
      <c r="BX376" s="70"/>
      <c r="BY376" s="70"/>
      <c r="BZ376" s="70"/>
      <c r="CA376" s="70"/>
      <c r="CB376" s="70"/>
      <c r="CC376" s="70"/>
      <c r="CD376" s="70"/>
      <c r="CE376" s="70"/>
      <c r="CF376" s="70"/>
      <c r="CG376" s="70"/>
      <c r="CH376" s="70"/>
      <c r="CI376" s="70"/>
      <c r="CJ376" s="70"/>
      <c r="CK376" s="70"/>
      <c r="CL376" s="70"/>
      <c r="CM376" s="70"/>
      <c r="CN376" s="70"/>
    </row>
    <row r="377" spans="1:92" s="14" customFormat="1" ht="25.5" x14ac:dyDescent="0.35">
      <c r="A377" s="19"/>
      <c r="B377" s="19"/>
      <c r="C377" s="89"/>
      <c r="D377" s="20">
        <v>4127</v>
      </c>
      <c r="E377" s="203" t="s">
        <v>245</v>
      </c>
      <c r="F377" s="203"/>
      <c r="G377" s="203"/>
      <c r="H377" s="203"/>
      <c r="I377" s="203"/>
      <c r="J377" s="83">
        <v>300</v>
      </c>
      <c r="K377" s="12"/>
      <c r="L377" s="19"/>
      <c r="M377" s="19"/>
      <c r="N377" s="19"/>
      <c r="O377" s="19"/>
      <c r="P377" s="19"/>
      <c r="Q377" s="19"/>
      <c r="R377" s="19"/>
      <c r="S377" s="70"/>
      <c r="T377" s="70"/>
      <c r="U377" s="70"/>
      <c r="V377" s="70"/>
      <c r="W377" s="70"/>
      <c r="X377" s="70"/>
      <c r="Y377" s="70"/>
      <c r="Z377" s="70"/>
      <c r="AA377" s="70"/>
      <c r="AB377" s="70"/>
      <c r="AC377" s="70"/>
      <c r="AD377" s="70"/>
      <c r="AE377" s="70"/>
      <c r="AF377" s="70"/>
      <c r="AG377" s="70"/>
      <c r="AH377" s="70"/>
      <c r="AI377" s="70"/>
      <c r="AJ377" s="70"/>
      <c r="AK377" s="70"/>
      <c r="AL377" s="70"/>
      <c r="AM377" s="70"/>
      <c r="AN377" s="70"/>
      <c r="AO377" s="70"/>
      <c r="AP377" s="70"/>
      <c r="AQ377" s="70"/>
      <c r="AR377" s="70"/>
      <c r="AS377" s="70"/>
      <c r="AT377" s="70"/>
      <c r="AU377" s="70"/>
      <c r="AV377" s="70"/>
      <c r="AW377" s="70"/>
      <c r="AX377" s="70"/>
      <c r="AY377" s="70"/>
      <c r="AZ377" s="70"/>
      <c r="BA377" s="70"/>
      <c r="BB377" s="70"/>
      <c r="BC377" s="70"/>
      <c r="BD377" s="70"/>
      <c r="BE377" s="70"/>
      <c r="BF377" s="70"/>
      <c r="BG377" s="70"/>
      <c r="BH377" s="70"/>
      <c r="BI377" s="70"/>
      <c r="BJ377" s="70"/>
      <c r="BK377" s="70"/>
      <c r="BL377" s="70"/>
      <c r="BM377" s="70"/>
      <c r="BN377" s="70"/>
      <c r="BO377" s="70"/>
      <c r="BP377" s="70"/>
      <c r="BQ377" s="70"/>
      <c r="BR377" s="70"/>
      <c r="BS377" s="70"/>
      <c r="BT377" s="70"/>
      <c r="BU377" s="70"/>
      <c r="BV377" s="70"/>
      <c r="BW377" s="70"/>
      <c r="BX377" s="70"/>
      <c r="BY377" s="70"/>
      <c r="BZ377" s="70"/>
      <c r="CA377" s="70"/>
      <c r="CB377" s="70"/>
      <c r="CC377" s="70"/>
      <c r="CD377" s="70"/>
      <c r="CE377" s="70"/>
      <c r="CF377" s="70"/>
      <c r="CG377" s="70"/>
      <c r="CH377" s="70"/>
      <c r="CI377" s="70"/>
      <c r="CJ377" s="70"/>
      <c r="CK377" s="70"/>
      <c r="CL377" s="70"/>
      <c r="CM377" s="70"/>
      <c r="CN377" s="70"/>
    </row>
    <row r="378" spans="1:92" ht="26.25" x14ac:dyDescent="0.4">
      <c r="A378" s="19"/>
      <c r="B378" s="19"/>
      <c r="C378" s="89">
        <v>413</v>
      </c>
      <c r="D378" s="204" t="s">
        <v>88</v>
      </c>
      <c r="E378" s="204"/>
      <c r="F378" s="204"/>
      <c r="G378" s="204"/>
      <c r="H378" s="204"/>
      <c r="I378" s="204"/>
      <c r="J378" s="90">
        <f>SUM(J379)</f>
        <v>0</v>
      </c>
      <c r="K378" s="12"/>
      <c r="L378" s="19"/>
      <c r="M378" s="19"/>
      <c r="N378" s="19"/>
      <c r="O378" s="19"/>
      <c r="P378" s="19"/>
      <c r="Q378" s="19"/>
      <c r="R378" s="19"/>
    </row>
    <row r="379" spans="1:92" s="14" customFormat="1" ht="25.5" x14ac:dyDescent="0.35">
      <c r="A379" s="19"/>
      <c r="B379" s="19"/>
      <c r="C379" s="89"/>
      <c r="D379" s="20">
        <v>4135</v>
      </c>
      <c r="E379" s="203" t="s">
        <v>156</v>
      </c>
      <c r="F379" s="203"/>
      <c r="G379" s="203"/>
      <c r="H379" s="203"/>
      <c r="I379" s="203"/>
      <c r="J379" s="83">
        <v>0</v>
      </c>
      <c r="K379" s="12"/>
      <c r="L379" s="19"/>
      <c r="M379" s="19"/>
      <c r="N379" s="19"/>
      <c r="O379" s="19"/>
      <c r="P379" s="19"/>
      <c r="Q379" s="19"/>
      <c r="R379" s="19"/>
      <c r="S379" s="70"/>
      <c r="T379" s="70"/>
      <c r="U379" s="70"/>
      <c r="V379" s="70"/>
      <c r="W379" s="70"/>
      <c r="X379" s="70"/>
      <c r="Y379" s="70"/>
      <c r="Z379" s="70"/>
      <c r="AA379" s="70"/>
      <c r="AB379" s="70"/>
      <c r="AC379" s="70"/>
      <c r="AD379" s="70"/>
      <c r="AE379" s="70"/>
      <c r="AF379" s="70"/>
      <c r="AG379" s="70"/>
      <c r="AH379" s="70"/>
      <c r="AI379" s="70"/>
      <c r="AJ379" s="70"/>
      <c r="AK379" s="70"/>
      <c r="AL379" s="70"/>
      <c r="AM379" s="70"/>
      <c r="AN379" s="70"/>
      <c r="AO379" s="70"/>
      <c r="AP379" s="70"/>
      <c r="AQ379" s="70"/>
      <c r="AR379" s="70"/>
      <c r="AS379" s="70"/>
      <c r="AT379" s="70"/>
      <c r="AU379" s="70"/>
      <c r="AV379" s="70"/>
      <c r="AW379" s="70"/>
      <c r="AX379" s="70"/>
      <c r="AY379" s="70"/>
      <c r="AZ379" s="70"/>
      <c r="BA379" s="70"/>
      <c r="BB379" s="70"/>
      <c r="BC379" s="70"/>
      <c r="BD379" s="70"/>
      <c r="BE379" s="70"/>
      <c r="BF379" s="70"/>
      <c r="BG379" s="70"/>
      <c r="BH379" s="70"/>
      <c r="BI379" s="70"/>
      <c r="BJ379" s="70"/>
      <c r="BK379" s="70"/>
      <c r="BL379" s="70"/>
      <c r="BM379" s="70"/>
      <c r="BN379" s="70"/>
      <c r="BO379" s="70"/>
      <c r="BP379" s="70"/>
      <c r="BQ379" s="70"/>
      <c r="BR379" s="70"/>
      <c r="BS379" s="70"/>
      <c r="BT379" s="70"/>
      <c r="BU379" s="70"/>
      <c r="BV379" s="70"/>
      <c r="BW379" s="70"/>
      <c r="BX379" s="70"/>
      <c r="BY379" s="70"/>
      <c r="BZ379" s="70"/>
      <c r="CA379" s="70"/>
      <c r="CB379" s="70"/>
      <c r="CC379" s="70"/>
      <c r="CD379" s="70"/>
      <c r="CE379" s="70"/>
      <c r="CF379" s="70"/>
      <c r="CG379" s="70"/>
      <c r="CH379" s="70"/>
      <c r="CI379" s="70"/>
      <c r="CJ379" s="70"/>
      <c r="CK379" s="70"/>
      <c r="CL379" s="70"/>
      <c r="CM379" s="70"/>
      <c r="CN379" s="70"/>
    </row>
    <row r="380" spans="1:92" ht="26.25" x14ac:dyDescent="0.4">
      <c r="A380" s="19"/>
      <c r="B380" s="19"/>
      <c r="C380" s="89">
        <v>414</v>
      </c>
      <c r="D380" s="204" t="s">
        <v>157</v>
      </c>
      <c r="E380" s="204"/>
      <c r="F380" s="204"/>
      <c r="G380" s="204"/>
      <c r="H380" s="204"/>
      <c r="I380" s="204"/>
      <c r="J380" s="90">
        <f>SUM(J381:J384)</f>
        <v>34700</v>
      </c>
      <c r="K380" s="12"/>
      <c r="L380" s="19"/>
      <c r="M380" s="19"/>
      <c r="N380" s="19"/>
      <c r="O380" s="19"/>
      <c r="P380" s="19"/>
      <c r="Q380" s="19"/>
      <c r="R380" s="19"/>
    </row>
    <row r="381" spans="1:92" s="14" customFormat="1" ht="25.5" x14ac:dyDescent="0.35">
      <c r="A381" s="19"/>
      <c r="B381" s="19"/>
      <c r="C381" s="89"/>
      <c r="D381" s="20">
        <v>4141</v>
      </c>
      <c r="E381" s="203" t="s">
        <v>242</v>
      </c>
      <c r="F381" s="203"/>
      <c r="G381" s="203"/>
      <c r="H381" s="203"/>
      <c r="I381" s="203"/>
      <c r="J381" s="83">
        <v>1500</v>
      </c>
      <c r="K381" s="12"/>
      <c r="L381" s="19"/>
      <c r="M381" s="19"/>
      <c r="N381" s="19"/>
      <c r="O381" s="19"/>
      <c r="P381" s="19"/>
      <c r="Q381" s="19"/>
      <c r="R381" s="19"/>
      <c r="S381" s="70"/>
      <c r="T381" s="70"/>
      <c r="U381" s="70"/>
      <c r="V381" s="70"/>
      <c r="W381" s="70"/>
      <c r="X381" s="70"/>
      <c r="Y381" s="70"/>
      <c r="Z381" s="70"/>
      <c r="AA381" s="70"/>
      <c r="AB381" s="70"/>
      <c r="AC381" s="70"/>
      <c r="AD381" s="70"/>
      <c r="AE381" s="70"/>
      <c r="AF381" s="70"/>
      <c r="AG381" s="70"/>
      <c r="AH381" s="70"/>
      <c r="AI381" s="70"/>
      <c r="AJ381" s="70"/>
      <c r="AK381" s="70"/>
      <c r="AL381" s="70"/>
      <c r="AM381" s="70"/>
      <c r="AN381" s="70"/>
      <c r="AO381" s="70"/>
      <c r="AP381" s="70"/>
      <c r="AQ381" s="70"/>
      <c r="AR381" s="70"/>
      <c r="AS381" s="70"/>
      <c r="AT381" s="70"/>
      <c r="AU381" s="70"/>
      <c r="AV381" s="70"/>
      <c r="AW381" s="70"/>
      <c r="AX381" s="70"/>
      <c r="AY381" s="70"/>
      <c r="AZ381" s="70"/>
      <c r="BA381" s="70"/>
      <c r="BB381" s="70"/>
      <c r="BC381" s="70"/>
      <c r="BD381" s="70"/>
      <c r="BE381" s="70"/>
      <c r="BF381" s="70"/>
      <c r="BG381" s="70"/>
      <c r="BH381" s="70"/>
      <c r="BI381" s="70"/>
      <c r="BJ381" s="70"/>
      <c r="BK381" s="70"/>
      <c r="BL381" s="70"/>
      <c r="BM381" s="70"/>
      <c r="BN381" s="70"/>
      <c r="BO381" s="70"/>
      <c r="BP381" s="70"/>
      <c r="BQ381" s="70"/>
      <c r="BR381" s="70"/>
      <c r="BS381" s="70"/>
      <c r="BT381" s="70"/>
      <c r="BU381" s="70"/>
      <c r="BV381" s="70"/>
      <c r="BW381" s="70"/>
      <c r="BX381" s="70"/>
      <c r="BY381" s="70"/>
      <c r="BZ381" s="70"/>
      <c r="CA381" s="70"/>
      <c r="CB381" s="70"/>
      <c r="CC381" s="70"/>
      <c r="CD381" s="70"/>
      <c r="CE381" s="70"/>
      <c r="CF381" s="70"/>
      <c r="CG381" s="70"/>
      <c r="CH381" s="70"/>
      <c r="CI381" s="70"/>
      <c r="CJ381" s="70"/>
      <c r="CK381" s="70"/>
      <c r="CL381" s="70"/>
      <c r="CM381" s="70"/>
      <c r="CN381" s="70"/>
    </row>
    <row r="382" spans="1:92" s="14" customFormat="1" ht="25.5" x14ac:dyDescent="0.35">
      <c r="A382" s="19"/>
      <c r="B382" s="19"/>
      <c r="C382" s="89"/>
      <c r="D382" s="20">
        <v>4142</v>
      </c>
      <c r="E382" s="203" t="s">
        <v>172</v>
      </c>
      <c r="F382" s="203"/>
      <c r="G382" s="203"/>
      <c r="H382" s="203"/>
      <c r="I382" s="203"/>
      <c r="J382" s="83">
        <v>1000</v>
      </c>
      <c r="K382" s="12"/>
      <c r="L382" s="19"/>
      <c r="M382" s="19"/>
      <c r="N382" s="19"/>
      <c r="O382" s="19"/>
      <c r="P382" s="19"/>
      <c r="Q382" s="19"/>
      <c r="R382" s="19"/>
      <c r="S382" s="70"/>
      <c r="T382" s="70"/>
      <c r="U382" s="70"/>
      <c r="V382" s="70"/>
      <c r="W382" s="70"/>
      <c r="X382" s="70"/>
      <c r="Y382" s="70"/>
      <c r="Z382" s="70"/>
      <c r="AA382" s="70"/>
      <c r="AB382" s="70"/>
      <c r="AC382" s="70"/>
      <c r="AD382" s="70"/>
      <c r="AE382" s="70"/>
      <c r="AF382" s="70"/>
      <c r="AG382" s="70"/>
      <c r="AH382" s="70"/>
      <c r="AI382" s="70"/>
      <c r="AJ382" s="70"/>
      <c r="AK382" s="70"/>
      <c r="AL382" s="70"/>
      <c r="AM382" s="70"/>
      <c r="AN382" s="70"/>
      <c r="AO382" s="70"/>
      <c r="AP382" s="70"/>
      <c r="AQ382" s="70"/>
      <c r="AR382" s="70"/>
      <c r="AS382" s="70"/>
      <c r="AT382" s="70"/>
      <c r="AU382" s="70"/>
      <c r="AV382" s="70"/>
      <c r="AW382" s="70"/>
      <c r="AX382" s="70"/>
      <c r="AY382" s="70"/>
      <c r="AZ382" s="70"/>
      <c r="BA382" s="70"/>
      <c r="BB382" s="70"/>
      <c r="BC382" s="70"/>
      <c r="BD382" s="70"/>
      <c r="BE382" s="70"/>
      <c r="BF382" s="70"/>
      <c r="BG382" s="70"/>
      <c r="BH382" s="70"/>
      <c r="BI382" s="70"/>
      <c r="BJ382" s="70"/>
      <c r="BK382" s="70"/>
      <c r="BL382" s="70"/>
      <c r="BM382" s="70"/>
      <c r="BN382" s="70"/>
      <c r="BO382" s="70"/>
      <c r="BP382" s="70"/>
      <c r="BQ382" s="70"/>
      <c r="BR382" s="70"/>
      <c r="BS382" s="70"/>
      <c r="BT382" s="70"/>
      <c r="BU382" s="70"/>
      <c r="BV382" s="70"/>
      <c r="BW382" s="70"/>
      <c r="BX382" s="70"/>
      <c r="BY382" s="70"/>
      <c r="BZ382" s="70"/>
      <c r="CA382" s="70"/>
      <c r="CB382" s="70"/>
      <c r="CC382" s="70"/>
      <c r="CD382" s="70"/>
      <c r="CE382" s="70"/>
      <c r="CF382" s="70"/>
      <c r="CG382" s="70"/>
      <c r="CH382" s="70"/>
      <c r="CI382" s="70"/>
      <c r="CJ382" s="70"/>
      <c r="CK382" s="70"/>
      <c r="CL382" s="70"/>
      <c r="CM382" s="70"/>
      <c r="CN382" s="70"/>
    </row>
    <row r="383" spans="1:92" s="14" customFormat="1" ht="25.5" x14ac:dyDescent="0.35">
      <c r="A383" s="19"/>
      <c r="B383" s="19"/>
      <c r="C383" s="89"/>
      <c r="D383" s="20">
        <v>4148</v>
      </c>
      <c r="E383" s="203" t="s">
        <v>246</v>
      </c>
      <c r="F383" s="203"/>
      <c r="G383" s="203"/>
      <c r="H383" s="203"/>
      <c r="I383" s="203"/>
      <c r="J383" s="83">
        <v>1000</v>
      </c>
      <c r="K383" s="12"/>
      <c r="L383" s="19"/>
      <c r="M383" s="19"/>
      <c r="N383" s="19"/>
      <c r="O383" s="19"/>
      <c r="P383" s="19"/>
      <c r="Q383" s="19"/>
      <c r="R383" s="19"/>
      <c r="S383" s="70"/>
      <c r="T383" s="70"/>
      <c r="U383" s="70"/>
      <c r="V383" s="70"/>
      <c r="W383" s="70"/>
      <c r="X383" s="70"/>
      <c r="Y383" s="70"/>
      <c r="Z383" s="70"/>
      <c r="AA383" s="70"/>
      <c r="AB383" s="70"/>
      <c r="AC383" s="70"/>
      <c r="AD383" s="70"/>
      <c r="AE383" s="70"/>
      <c r="AF383" s="70"/>
      <c r="AG383" s="70"/>
      <c r="AH383" s="70"/>
      <c r="AI383" s="70"/>
      <c r="AJ383" s="70"/>
      <c r="AK383" s="70"/>
      <c r="AL383" s="70"/>
      <c r="AM383" s="70"/>
      <c r="AN383" s="70"/>
      <c r="AO383" s="70"/>
      <c r="AP383" s="70"/>
      <c r="AQ383" s="70"/>
      <c r="AR383" s="70"/>
      <c r="AS383" s="70"/>
      <c r="AT383" s="70"/>
      <c r="AU383" s="70"/>
      <c r="AV383" s="70"/>
      <c r="AW383" s="70"/>
      <c r="AX383" s="70"/>
      <c r="AY383" s="70"/>
      <c r="AZ383" s="70"/>
      <c r="BA383" s="70"/>
      <c r="BB383" s="70"/>
      <c r="BC383" s="70"/>
      <c r="BD383" s="70"/>
      <c r="BE383" s="70"/>
      <c r="BF383" s="70"/>
      <c r="BG383" s="70"/>
      <c r="BH383" s="70"/>
      <c r="BI383" s="70"/>
      <c r="BJ383" s="70"/>
      <c r="BK383" s="70"/>
      <c r="BL383" s="70"/>
      <c r="BM383" s="70"/>
      <c r="BN383" s="70"/>
      <c r="BO383" s="70"/>
      <c r="BP383" s="70"/>
      <c r="BQ383" s="70"/>
      <c r="BR383" s="70"/>
      <c r="BS383" s="70"/>
      <c r="BT383" s="70"/>
      <c r="BU383" s="70"/>
      <c r="BV383" s="70"/>
      <c r="BW383" s="70"/>
      <c r="BX383" s="70"/>
      <c r="BY383" s="70"/>
      <c r="BZ383" s="70"/>
      <c r="CA383" s="70"/>
      <c r="CB383" s="70"/>
      <c r="CC383" s="70"/>
      <c r="CD383" s="70"/>
      <c r="CE383" s="70"/>
      <c r="CF383" s="70"/>
      <c r="CG383" s="70"/>
      <c r="CH383" s="70"/>
      <c r="CI383" s="70"/>
      <c r="CJ383" s="70"/>
      <c r="CK383" s="70"/>
      <c r="CL383" s="70"/>
      <c r="CM383" s="70"/>
      <c r="CN383" s="70"/>
    </row>
    <row r="384" spans="1:92" s="14" customFormat="1" ht="25.5" x14ac:dyDescent="0.35">
      <c r="A384" s="19"/>
      <c r="B384" s="19"/>
      <c r="C384" s="89"/>
      <c r="D384" s="20">
        <v>4149</v>
      </c>
      <c r="E384" s="203" t="s">
        <v>218</v>
      </c>
      <c r="F384" s="203"/>
      <c r="G384" s="203"/>
      <c r="H384" s="203"/>
      <c r="I384" s="203"/>
      <c r="J384" s="83">
        <v>31200</v>
      </c>
      <c r="K384" s="12"/>
      <c r="L384" s="19"/>
      <c r="M384" s="19"/>
      <c r="N384" s="19"/>
      <c r="O384" s="19"/>
      <c r="P384" s="19"/>
      <c r="Q384" s="19"/>
      <c r="R384" s="19"/>
      <c r="S384" s="70"/>
      <c r="T384" s="70"/>
      <c r="U384" s="70"/>
      <c r="V384" s="70"/>
      <c r="W384" s="70"/>
      <c r="X384" s="70"/>
      <c r="Y384" s="70"/>
      <c r="Z384" s="70"/>
      <c r="AA384" s="70"/>
      <c r="AB384" s="70"/>
      <c r="AC384" s="70"/>
      <c r="AD384" s="70"/>
      <c r="AE384" s="70"/>
      <c r="AF384" s="70"/>
      <c r="AG384" s="70"/>
      <c r="AH384" s="70"/>
      <c r="AI384" s="70"/>
      <c r="AJ384" s="70"/>
      <c r="AK384" s="70"/>
      <c r="AL384" s="70"/>
      <c r="AM384" s="70"/>
      <c r="AN384" s="70"/>
      <c r="AO384" s="70"/>
      <c r="AP384" s="70"/>
      <c r="AQ384" s="70"/>
      <c r="AR384" s="70"/>
      <c r="AS384" s="70"/>
      <c r="AT384" s="70"/>
      <c r="AU384" s="70"/>
      <c r="AV384" s="70"/>
      <c r="AW384" s="70"/>
      <c r="AX384" s="70"/>
      <c r="AY384" s="70"/>
      <c r="AZ384" s="70"/>
      <c r="BA384" s="70"/>
      <c r="BB384" s="70"/>
      <c r="BC384" s="70"/>
      <c r="BD384" s="70"/>
      <c r="BE384" s="70"/>
      <c r="BF384" s="70"/>
      <c r="BG384" s="70"/>
      <c r="BH384" s="70"/>
      <c r="BI384" s="70"/>
      <c r="BJ384" s="70"/>
      <c r="BK384" s="70"/>
      <c r="BL384" s="70"/>
      <c r="BM384" s="70"/>
      <c r="BN384" s="70"/>
      <c r="BO384" s="70"/>
      <c r="BP384" s="70"/>
      <c r="BQ384" s="70"/>
      <c r="BR384" s="70"/>
      <c r="BS384" s="70"/>
      <c r="BT384" s="70"/>
      <c r="BU384" s="70"/>
      <c r="BV384" s="70"/>
      <c r="BW384" s="70"/>
      <c r="BX384" s="70"/>
      <c r="BY384" s="70"/>
      <c r="BZ384" s="70"/>
      <c r="CA384" s="70"/>
      <c r="CB384" s="70"/>
      <c r="CC384" s="70"/>
      <c r="CD384" s="70"/>
      <c r="CE384" s="70"/>
      <c r="CF384" s="70"/>
      <c r="CG384" s="70"/>
      <c r="CH384" s="70"/>
      <c r="CI384" s="70"/>
      <c r="CJ384" s="70"/>
      <c r="CK384" s="70"/>
      <c r="CL384" s="70"/>
      <c r="CM384" s="70"/>
      <c r="CN384" s="70"/>
    </row>
    <row r="385" spans="1:92" ht="26.25" x14ac:dyDescent="0.4">
      <c r="A385" s="19"/>
      <c r="B385" s="19"/>
      <c r="C385" s="268">
        <v>418</v>
      </c>
      <c r="D385" s="204" t="s">
        <v>237</v>
      </c>
      <c r="E385" s="204"/>
      <c r="F385" s="204"/>
      <c r="G385" s="204"/>
      <c r="H385" s="204"/>
      <c r="I385" s="204"/>
      <c r="J385" s="90">
        <f>SUM(J386)</f>
        <v>294000</v>
      </c>
      <c r="K385" s="12"/>
      <c r="L385" s="19"/>
      <c r="M385" s="19"/>
      <c r="N385" s="19"/>
      <c r="O385" s="19"/>
      <c r="P385" s="19"/>
      <c r="Q385" s="19"/>
      <c r="R385" s="19"/>
    </row>
    <row r="386" spans="1:92" s="14" customFormat="1" ht="25.5" x14ac:dyDescent="0.35">
      <c r="A386" s="19"/>
      <c r="B386" s="19"/>
      <c r="C386" s="268"/>
      <c r="D386" s="20">
        <v>41811</v>
      </c>
      <c r="E386" s="203" t="s">
        <v>250</v>
      </c>
      <c r="F386" s="203"/>
      <c r="G386" s="203"/>
      <c r="H386" s="203"/>
      <c r="I386" s="203"/>
      <c r="J386" s="83">
        <v>294000</v>
      </c>
      <c r="K386" s="12"/>
      <c r="L386" s="19"/>
      <c r="M386" s="19"/>
      <c r="N386" s="19"/>
      <c r="O386" s="19"/>
      <c r="P386" s="19"/>
      <c r="Q386" s="19"/>
      <c r="R386" s="19"/>
      <c r="S386" s="70"/>
      <c r="T386" s="70"/>
      <c r="U386" s="70"/>
      <c r="V386" s="70"/>
      <c r="W386" s="70"/>
      <c r="X386" s="70"/>
      <c r="Y386" s="70"/>
      <c r="Z386" s="70"/>
      <c r="AA386" s="70"/>
      <c r="AB386" s="70"/>
      <c r="AC386" s="70"/>
      <c r="AD386" s="70"/>
      <c r="AE386" s="70"/>
      <c r="AF386" s="70"/>
      <c r="AG386" s="70"/>
      <c r="AH386" s="70"/>
      <c r="AI386" s="70"/>
      <c r="AJ386" s="70"/>
      <c r="AK386" s="70"/>
      <c r="AL386" s="70"/>
      <c r="AM386" s="70"/>
      <c r="AN386" s="70"/>
      <c r="AO386" s="70"/>
      <c r="AP386" s="70"/>
      <c r="AQ386" s="70"/>
      <c r="AR386" s="70"/>
      <c r="AS386" s="70"/>
      <c r="AT386" s="70"/>
      <c r="AU386" s="70"/>
      <c r="AV386" s="70"/>
      <c r="AW386" s="70"/>
      <c r="AX386" s="70"/>
      <c r="AY386" s="70"/>
      <c r="AZ386" s="70"/>
      <c r="BA386" s="70"/>
      <c r="BB386" s="70"/>
      <c r="BC386" s="70"/>
      <c r="BD386" s="70"/>
      <c r="BE386" s="70"/>
      <c r="BF386" s="70"/>
      <c r="BG386" s="70"/>
      <c r="BH386" s="70"/>
      <c r="BI386" s="70"/>
      <c r="BJ386" s="70"/>
      <c r="BK386" s="70"/>
      <c r="BL386" s="70"/>
      <c r="BM386" s="70"/>
      <c r="BN386" s="70"/>
      <c r="BO386" s="70"/>
      <c r="BP386" s="70"/>
      <c r="BQ386" s="70"/>
      <c r="BR386" s="70"/>
      <c r="BS386" s="70"/>
      <c r="BT386" s="70"/>
      <c r="BU386" s="70"/>
      <c r="BV386" s="70"/>
      <c r="BW386" s="70"/>
      <c r="BX386" s="70"/>
      <c r="BY386" s="70"/>
      <c r="BZ386" s="70"/>
      <c r="CA386" s="70"/>
      <c r="CB386" s="70"/>
      <c r="CC386" s="70"/>
      <c r="CD386" s="70"/>
      <c r="CE386" s="70"/>
      <c r="CF386" s="70"/>
      <c r="CG386" s="70"/>
      <c r="CH386" s="70"/>
      <c r="CI386" s="70"/>
      <c r="CJ386" s="70"/>
      <c r="CK386" s="70"/>
      <c r="CL386" s="70"/>
      <c r="CM386" s="70"/>
      <c r="CN386" s="70"/>
    </row>
    <row r="387" spans="1:92" ht="48.75" customHeight="1" x14ac:dyDescent="0.4">
      <c r="A387" s="19"/>
      <c r="B387" s="19"/>
      <c r="C387" s="142">
        <v>431</v>
      </c>
      <c r="D387" s="226" t="s">
        <v>251</v>
      </c>
      <c r="E387" s="226"/>
      <c r="F387" s="226"/>
      <c r="G387" s="226"/>
      <c r="H387" s="226"/>
      <c r="I387" s="226"/>
      <c r="J387" s="90">
        <f>SUM(J388)</f>
        <v>0</v>
      </c>
      <c r="K387" s="12"/>
      <c r="L387" s="22"/>
      <c r="M387" s="19"/>
      <c r="N387" s="19"/>
      <c r="O387" s="19"/>
      <c r="P387" s="19"/>
      <c r="Q387" s="19"/>
      <c r="R387" s="19"/>
    </row>
    <row r="388" spans="1:92" s="14" customFormat="1" ht="25.5" x14ac:dyDescent="0.35">
      <c r="A388" s="19"/>
      <c r="B388" s="19"/>
      <c r="C388" s="142"/>
      <c r="D388" s="20">
        <v>43182</v>
      </c>
      <c r="E388" s="227" t="s">
        <v>129</v>
      </c>
      <c r="F388" s="227"/>
      <c r="G388" s="227"/>
      <c r="H388" s="227"/>
      <c r="I388" s="227"/>
      <c r="J388" s="83">
        <v>0</v>
      </c>
      <c r="K388" s="12"/>
      <c r="L388" s="19"/>
      <c r="M388" s="19"/>
      <c r="N388" s="19"/>
      <c r="O388" s="19"/>
      <c r="P388" s="19"/>
      <c r="Q388" s="19"/>
      <c r="R388" s="19"/>
      <c r="S388" s="70"/>
      <c r="T388" s="70"/>
      <c r="U388" s="70"/>
      <c r="V388" s="70"/>
      <c r="W388" s="70"/>
      <c r="X388" s="70"/>
      <c r="Y388" s="70"/>
      <c r="Z388" s="70"/>
      <c r="AA388" s="70"/>
      <c r="AB388" s="70"/>
      <c r="AC388" s="70"/>
      <c r="AD388" s="70"/>
      <c r="AE388" s="70"/>
      <c r="AF388" s="70"/>
      <c r="AG388" s="70"/>
      <c r="AH388" s="70"/>
      <c r="AI388" s="70"/>
      <c r="AJ388" s="70"/>
      <c r="AK388" s="70"/>
      <c r="AL388" s="70"/>
      <c r="AM388" s="70"/>
      <c r="AN388" s="70"/>
      <c r="AO388" s="70"/>
      <c r="AP388" s="70"/>
      <c r="AQ388" s="70"/>
      <c r="AR388" s="70"/>
      <c r="AS388" s="70"/>
      <c r="AT388" s="70"/>
      <c r="AU388" s="70"/>
      <c r="AV388" s="70"/>
      <c r="AW388" s="70"/>
      <c r="AX388" s="70"/>
      <c r="AY388" s="70"/>
      <c r="AZ388" s="70"/>
      <c r="BA388" s="70"/>
      <c r="BB388" s="70"/>
      <c r="BC388" s="70"/>
      <c r="BD388" s="70"/>
      <c r="BE388" s="70"/>
      <c r="BF388" s="70"/>
      <c r="BG388" s="70"/>
      <c r="BH388" s="70"/>
      <c r="BI388" s="70"/>
      <c r="BJ388" s="70"/>
      <c r="BK388" s="70"/>
      <c r="BL388" s="70"/>
      <c r="BM388" s="70"/>
      <c r="BN388" s="70"/>
      <c r="BO388" s="70"/>
      <c r="BP388" s="70"/>
      <c r="BQ388" s="70"/>
      <c r="BR388" s="70"/>
      <c r="BS388" s="70"/>
      <c r="BT388" s="70"/>
      <c r="BU388" s="70"/>
      <c r="BV388" s="70"/>
      <c r="BW388" s="70"/>
      <c r="BX388" s="70"/>
      <c r="BY388" s="70"/>
      <c r="BZ388" s="70"/>
      <c r="CA388" s="70"/>
      <c r="CB388" s="70"/>
      <c r="CC388" s="70"/>
      <c r="CD388" s="70"/>
      <c r="CE388" s="70"/>
      <c r="CF388" s="70"/>
      <c r="CG388" s="70"/>
      <c r="CH388" s="70"/>
      <c r="CI388" s="70"/>
      <c r="CJ388" s="70"/>
      <c r="CK388" s="70"/>
      <c r="CL388" s="70"/>
      <c r="CM388" s="70"/>
      <c r="CN388" s="70"/>
    </row>
    <row r="389" spans="1:92" s="4" customFormat="1" ht="27" thickBot="1" x14ac:dyDescent="0.3">
      <c r="A389" s="19"/>
      <c r="B389" s="19"/>
      <c r="C389" s="126">
        <v>4</v>
      </c>
      <c r="D389" s="308" t="s">
        <v>146</v>
      </c>
      <c r="E389" s="308"/>
      <c r="F389" s="308"/>
      <c r="G389" s="308"/>
      <c r="H389" s="308"/>
      <c r="I389" s="308"/>
      <c r="J389" s="127">
        <f>SUM(J369+J375+J378+J380+J385+J387)</f>
        <v>435050</v>
      </c>
      <c r="K389" s="11"/>
      <c r="L389" s="19"/>
      <c r="M389" s="19"/>
      <c r="N389" s="19"/>
      <c r="O389" s="19"/>
      <c r="P389" s="19"/>
      <c r="Q389" s="19"/>
      <c r="R389" s="19"/>
      <c r="S389" s="70"/>
      <c r="T389" s="70"/>
      <c r="U389" s="70"/>
      <c r="V389" s="70"/>
      <c r="W389" s="70"/>
      <c r="X389" s="70"/>
      <c r="Y389" s="70"/>
      <c r="Z389" s="70"/>
      <c r="AA389" s="70"/>
      <c r="AB389" s="70"/>
      <c r="AC389" s="70"/>
      <c r="AD389" s="70"/>
      <c r="AE389" s="70"/>
      <c r="AF389" s="70"/>
      <c r="AG389" s="70"/>
      <c r="AH389" s="70"/>
      <c r="AI389" s="70"/>
      <c r="AJ389" s="70"/>
      <c r="AK389" s="70"/>
      <c r="AL389" s="70"/>
      <c r="AM389" s="70"/>
      <c r="AN389" s="70"/>
      <c r="AO389" s="70"/>
      <c r="AP389" s="70"/>
      <c r="AQ389" s="70"/>
      <c r="AR389" s="70"/>
      <c r="AS389" s="70"/>
      <c r="AT389" s="70"/>
      <c r="AU389" s="70"/>
      <c r="AV389" s="70"/>
      <c r="AW389" s="70"/>
      <c r="AX389" s="70"/>
      <c r="AY389" s="70"/>
      <c r="AZ389" s="70"/>
      <c r="BA389" s="70"/>
      <c r="BB389" s="70"/>
      <c r="BC389" s="70"/>
      <c r="BD389" s="70"/>
      <c r="BE389" s="70"/>
      <c r="BF389" s="70"/>
      <c r="BG389" s="70"/>
      <c r="BH389" s="70"/>
      <c r="BI389" s="70"/>
      <c r="BJ389" s="70"/>
      <c r="BK389" s="70"/>
      <c r="BL389" s="70"/>
      <c r="BM389" s="70"/>
      <c r="BN389" s="70"/>
      <c r="BO389" s="70"/>
      <c r="BP389" s="70"/>
      <c r="BQ389" s="70"/>
      <c r="BR389" s="70"/>
      <c r="BS389" s="70"/>
      <c r="BT389" s="70"/>
      <c r="BU389" s="70"/>
      <c r="BV389" s="70"/>
      <c r="BW389" s="70"/>
      <c r="BX389" s="70"/>
      <c r="BY389" s="70"/>
      <c r="BZ389" s="70"/>
      <c r="CA389" s="70"/>
      <c r="CB389" s="70"/>
      <c r="CC389" s="70"/>
      <c r="CD389" s="70"/>
      <c r="CE389" s="70"/>
      <c r="CF389" s="70"/>
      <c r="CG389" s="70"/>
      <c r="CH389" s="70"/>
      <c r="CI389" s="70"/>
      <c r="CJ389" s="70"/>
      <c r="CK389" s="70"/>
      <c r="CL389" s="70"/>
      <c r="CM389" s="70"/>
      <c r="CN389" s="70"/>
    </row>
    <row r="390" spans="1:92" ht="42" customHeight="1" thickTop="1" thickBot="1" x14ac:dyDescent="0.3">
      <c r="A390" s="19"/>
      <c r="B390" s="19"/>
      <c r="C390" s="12"/>
      <c r="D390" s="11"/>
      <c r="E390" s="11"/>
      <c r="F390" s="11"/>
      <c r="G390" s="11"/>
      <c r="H390" s="11"/>
      <c r="I390" s="11"/>
      <c r="J390" s="11"/>
      <c r="K390" s="11"/>
      <c r="L390" s="19"/>
      <c r="M390" s="19"/>
      <c r="N390" s="19"/>
      <c r="O390" s="19"/>
      <c r="P390" s="19"/>
      <c r="Q390" s="19"/>
      <c r="R390" s="19"/>
    </row>
    <row r="391" spans="1:92" s="4" customFormat="1" ht="52.5" thickTop="1" thickBot="1" x14ac:dyDescent="0.4">
      <c r="A391" s="19"/>
      <c r="B391" s="19"/>
      <c r="C391" s="137" t="s">
        <v>40</v>
      </c>
      <c r="D391" s="138" t="s">
        <v>40</v>
      </c>
      <c r="E391" s="222" t="s">
        <v>147</v>
      </c>
      <c r="F391" s="222"/>
      <c r="G391" s="222"/>
      <c r="H391" s="222"/>
      <c r="I391" s="222"/>
      <c r="J391" s="139" t="s">
        <v>42</v>
      </c>
      <c r="K391" s="19"/>
      <c r="L391" s="19"/>
      <c r="M391" s="19"/>
      <c r="N391" s="19"/>
      <c r="O391" s="19"/>
      <c r="P391" s="19"/>
      <c r="Q391" s="19"/>
      <c r="R391" s="19"/>
      <c r="S391" s="70"/>
      <c r="T391" s="70"/>
      <c r="U391" s="70"/>
      <c r="V391" s="70"/>
      <c r="W391" s="70"/>
      <c r="X391" s="70"/>
      <c r="Y391" s="70"/>
      <c r="Z391" s="70"/>
      <c r="AA391" s="70"/>
      <c r="AB391" s="70"/>
      <c r="AC391" s="70"/>
      <c r="AD391" s="70"/>
      <c r="AE391" s="70"/>
      <c r="AF391" s="70"/>
      <c r="AG391" s="70"/>
      <c r="AH391" s="70"/>
      <c r="AI391" s="70"/>
      <c r="AJ391" s="70"/>
      <c r="AK391" s="70"/>
      <c r="AL391" s="70"/>
      <c r="AM391" s="70"/>
      <c r="AN391" s="70"/>
      <c r="AO391" s="70"/>
      <c r="AP391" s="70"/>
      <c r="AQ391" s="70"/>
      <c r="AR391" s="70"/>
      <c r="AS391" s="70"/>
      <c r="AT391" s="70"/>
      <c r="AU391" s="70"/>
      <c r="AV391" s="70"/>
      <c r="AW391" s="70"/>
      <c r="AX391" s="70"/>
      <c r="AY391" s="70"/>
      <c r="AZ391" s="70"/>
      <c r="BA391" s="70"/>
      <c r="BB391" s="70"/>
      <c r="BC391" s="70"/>
      <c r="BD391" s="70"/>
      <c r="BE391" s="70"/>
      <c r="BF391" s="70"/>
      <c r="BG391" s="70"/>
      <c r="BH391" s="70"/>
      <c r="BI391" s="70"/>
      <c r="BJ391" s="70"/>
      <c r="BK391" s="70"/>
      <c r="BL391" s="70"/>
      <c r="BM391" s="70"/>
      <c r="BN391" s="70"/>
      <c r="BO391" s="70"/>
      <c r="BP391" s="70"/>
      <c r="BQ391" s="70"/>
      <c r="BR391" s="70"/>
      <c r="BS391" s="70"/>
      <c r="BT391" s="70"/>
      <c r="BU391" s="70"/>
      <c r="BV391" s="70"/>
      <c r="BW391" s="70"/>
      <c r="BX391" s="70"/>
      <c r="BY391" s="70"/>
      <c r="BZ391" s="70"/>
      <c r="CA391" s="70"/>
      <c r="CB391" s="70"/>
      <c r="CC391" s="70"/>
      <c r="CD391" s="70"/>
      <c r="CE391" s="70"/>
      <c r="CF391" s="70"/>
      <c r="CG391" s="70"/>
      <c r="CH391" s="70"/>
      <c r="CI391" s="70"/>
      <c r="CJ391" s="70"/>
      <c r="CK391" s="70"/>
      <c r="CL391" s="70"/>
      <c r="CM391" s="70"/>
      <c r="CN391" s="70"/>
    </row>
    <row r="392" spans="1:92" ht="27.75" thickTop="1" thickBot="1" x14ac:dyDescent="0.4">
      <c r="A392" s="19"/>
      <c r="B392" s="19"/>
      <c r="C392" s="117"/>
      <c r="D392" s="310" t="s">
        <v>236</v>
      </c>
      <c r="E392" s="310"/>
      <c r="F392" s="310"/>
      <c r="G392" s="310"/>
      <c r="H392" s="310"/>
      <c r="I392" s="310"/>
      <c r="J392" s="141"/>
      <c r="K392" s="19"/>
      <c r="L392" s="19"/>
      <c r="M392" s="12"/>
      <c r="N392" s="19"/>
      <c r="O392" s="19"/>
      <c r="P392" s="19"/>
      <c r="Q392" s="19"/>
      <c r="R392" s="19"/>
    </row>
    <row r="393" spans="1:92" ht="31.5" customHeight="1" thickTop="1" x14ac:dyDescent="0.4">
      <c r="A393" s="19"/>
      <c r="B393" s="19"/>
      <c r="C393" s="113">
        <v>411</v>
      </c>
      <c r="D393" s="229" t="s">
        <v>252</v>
      </c>
      <c r="E393" s="229"/>
      <c r="F393" s="229"/>
      <c r="G393" s="229"/>
      <c r="H393" s="229"/>
      <c r="I393" s="229"/>
      <c r="J393" s="128">
        <f>SUM(J394:J398)</f>
        <v>62050</v>
      </c>
      <c r="K393" s="19"/>
      <c r="L393" s="19"/>
      <c r="M393" s="19"/>
      <c r="N393" s="19"/>
      <c r="O393" s="19"/>
      <c r="P393" s="19"/>
      <c r="Q393" s="19"/>
      <c r="R393" s="19"/>
    </row>
    <row r="394" spans="1:92" s="14" customFormat="1" ht="25.5" x14ac:dyDescent="0.35">
      <c r="A394" s="19"/>
      <c r="B394" s="19"/>
      <c r="C394" s="89"/>
      <c r="D394" s="20">
        <v>4111</v>
      </c>
      <c r="E394" s="203" t="s">
        <v>212</v>
      </c>
      <c r="F394" s="203"/>
      <c r="G394" s="203"/>
      <c r="H394" s="203"/>
      <c r="I394" s="203"/>
      <c r="J394" s="83">
        <v>38000</v>
      </c>
      <c r="K394" s="19"/>
      <c r="L394" s="19"/>
      <c r="M394" s="19"/>
      <c r="N394" s="19"/>
      <c r="O394" s="19"/>
      <c r="P394" s="19"/>
      <c r="Q394" s="19"/>
      <c r="R394" s="19"/>
      <c r="S394" s="70"/>
      <c r="T394" s="70"/>
      <c r="U394" s="70"/>
      <c r="V394" s="70"/>
      <c r="W394" s="70"/>
      <c r="X394" s="70"/>
      <c r="Y394" s="70"/>
      <c r="Z394" s="70"/>
      <c r="AA394" s="70"/>
      <c r="AB394" s="70"/>
      <c r="AC394" s="70"/>
      <c r="AD394" s="70"/>
      <c r="AE394" s="70"/>
      <c r="AF394" s="70"/>
      <c r="AG394" s="70"/>
      <c r="AH394" s="70"/>
      <c r="AI394" s="70"/>
      <c r="AJ394" s="70"/>
      <c r="AK394" s="70"/>
      <c r="AL394" s="70"/>
      <c r="AM394" s="70"/>
      <c r="AN394" s="70"/>
      <c r="AO394" s="70"/>
      <c r="AP394" s="70"/>
      <c r="AQ394" s="70"/>
      <c r="AR394" s="70"/>
      <c r="AS394" s="70"/>
      <c r="AT394" s="70"/>
      <c r="AU394" s="70"/>
      <c r="AV394" s="70"/>
      <c r="AW394" s="70"/>
      <c r="AX394" s="70"/>
      <c r="AY394" s="70"/>
      <c r="AZ394" s="70"/>
      <c r="BA394" s="70"/>
      <c r="BB394" s="70"/>
      <c r="BC394" s="70"/>
      <c r="BD394" s="70"/>
      <c r="BE394" s="70"/>
      <c r="BF394" s="70"/>
      <c r="BG394" s="70"/>
      <c r="BH394" s="70"/>
      <c r="BI394" s="70"/>
      <c r="BJ394" s="70"/>
      <c r="BK394" s="70"/>
      <c r="BL394" s="70"/>
      <c r="BM394" s="70"/>
      <c r="BN394" s="70"/>
      <c r="BO394" s="70"/>
      <c r="BP394" s="70"/>
      <c r="BQ394" s="70"/>
      <c r="BR394" s="70"/>
      <c r="BS394" s="70"/>
      <c r="BT394" s="70"/>
      <c r="BU394" s="70"/>
      <c r="BV394" s="70"/>
      <c r="BW394" s="70"/>
      <c r="BX394" s="70"/>
      <c r="BY394" s="70"/>
      <c r="BZ394" s="70"/>
      <c r="CA394" s="70"/>
      <c r="CB394" s="70"/>
      <c r="CC394" s="70"/>
      <c r="CD394" s="70"/>
      <c r="CE394" s="70"/>
      <c r="CF394" s="70"/>
      <c r="CG394" s="70"/>
      <c r="CH394" s="70"/>
      <c r="CI394" s="70"/>
      <c r="CJ394" s="70"/>
      <c r="CK394" s="70"/>
      <c r="CL394" s="70"/>
      <c r="CM394" s="70"/>
      <c r="CN394" s="70"/>
    </row>
    <row r="395" spans="1:92" s="14" customFormat="1" ht="25.5" x14ac:dyDescent="0.35">
      <c r="A395" s="19"/>
      <c r="B395" s="19"/>
      <c r="C395" s="89"/>
      <c r="D395" s="20">
        <v>4112</v>
      </c>
      <c r="E395" s="203" t="s">
        <v>253</v>
      </c>
      <c r="F395" s="203"/>
      <c r="G395" s="203"/>
      <c r="H395" s="203"/>
      <c r="I395" s="203"/>
      <c r="J395" s="83">
        <v>5100</v>
      </c>
      <c r="K395" s="19"/>
      <c r="L395" s="19"/>
      <c r="M395" s="19"/>
      <c r="N395" s="19"/>
      <c r="O395" s="19"/>
      <c r="P395" s="19"/>
      <c r="Q395" s="19"/>
      <c r="R395" s="19"/>
      <c r="S395" s="70"/>
      <c r="T395" s="70"/>
      <c r="U395" s="70"/>
      <c r="V395" s="70"/>
      <c r="W395" s="70"/>
      <c r="X395" s="70"/>
      <c r="Y395" s="70"/>
      <c r="Z395" s="70"/>
      <c r="AA395" s="70"/>
      <c r="AB395" s="70"/>
      <c r="AC395" s="70"/>
      <c r="AD395" s="70"/>
      <c r="AE395" s="70"/>
      <c r="AF395" s="70"/>
      <c r="AG395" s="70"/>
      <c r="AH395" s="70"/>
      <c r="AI395" s="70"/>
      <c r="AJ395" s="70"/>
      <c r="AK395" s="70"/>
      <c r="AL395" s="70"/>
      <c r="AM395" s="70"/>
      <c r="AN395" s="70"/>
      <c r="AO395" s="70"/>
      <c r="AP395" s="70"/>
      <c r="AQ395" s="70"/>
      <c r="AR395" s="70"/>
      <c r="AS395" s="70"/>
      <c r="AT395" s="70"/>
      <c r="AU395" s="70"/>
      <c r="AV395" s="70"/>
      <c r="AW395" s="70"/>
      <c r="AX395" s="70"/>
      <c r="AY395" s="70"/>
      <c r="AZ395" s="70"/>
      <c r="BA395" s="70"/>
      <c r="BB395" s="70"/>
      <c r="BC395" s="70"/>
      <c r="BD395" s="70"/>
      <c r="BE395" s="70"/>
      <c r="BF395" s="70"/>
      <c r="BG395" s="70"/>
      <c r="BH395" s="70"/>
      <c r="BI395" s="70"/>
      <c r="BJ395" s="70"/>
      <c r="BK395" s="70"/>
      <c r="BL395" s="70"/>
      <c r="BM395" s="70"/>
      <c r="BN395" s="70"/>
      <c r="BO395" s="70"/>
      <c r="BP395" s="70"/>
      <c r="BQ395" s="70"/>
      <c r="BR395" s="70"/>
      <c r="BS395" s="70"/>
      <c r="BT395" s="70"/>
      <c r="BU395" s="70"/>
      <c r="BV395" s="70"/>
      <c r="BW395" s="70"/>
      <c r="BX395" s="70"/>
      <c r="BY395" s="70"/>
      <c r="BZ395" s="70"/>
      <c r="CA395" s="70"/>
      <c r="CB395" s="70"/>
      <c r="CC395" s="70"/>
      <c r="CD395" s="70"/>
      <c r="CE395" s="70"/>
      <c r="CF395" s="70"/>
      <c r="CG395" s="70"/>
      <c r="CH395" s="70"/>
      <c r="CI395" s="70"/>
      <c r="CJ395" s="70"/>
      <c r="CK395" s="70"/>
      <c r="CL395" s="70"/>
      <c r="CM395" s="70"/>
      <c r="CN395" s="70"/>
    </row>
    <row r="396" spans="1:92" s="14" customFormat="1" ht="25.5" x14ac:dyDescent="0.35">
      <c r="A396" s="19"/>
      <c r="B396" s="19"/>
      <c r="C396" s="89"/>
      <c r="D396" s="20">
        <v>4113</v>
      </c>
      <c r="E396" s="203" t="s">
        <v>182</v>
      </c>
      <c r="F396" s="203"/>
      <c r="G396" s="203"/>
      <c r="H396" s="203"/>
      <c r="I396" s="203"/>
      <c r="J396" s="83">
        <v>13100</v>
      </c>
      <c r="K396" s="19"/>
      <c r="L396" s="19"/>
      <c r="M396" s="19"/>
      <c r="N396" s="19"/>
      <c r="O396" s="19"/>
      <c r="P396" s="19"/>
      <c r="Q396" s="19"/>
      <c r="R396" s="19"/>
      <c r="S396" s="70"/>
      <c r="T396" s="70"/>
      <c r="U396" s="70"/>
      <c r="V396" s="70"/>
      <c r="W396" s="70"/>
      <c r="X396" s="70"/>
      <c r="Y396" s="70"/>
      <c r="Z396" s="70"/>
      <c r="AA396" s="70"/>
      <c r="AB396" s="70"/>
      <c r="AC396" s="70"/>
      <c r="AD396" s="70"/>
      <c r="AE396" s="70"/>
      <c r="AF396" s="70"/>
      <c r="AG396" s="70"/>
      <c r="AH396" s="70"/>
      <c r="AI396" s="70"/>
      <c r="AJ396" s="70"/>
      <c r="AK396" s="70"/>
      <c r="AL396" s="70"/>
      <c r="AM396" s="70"/>
      <c r="AN396" s="70"/>
      <c r="AO396" s="70"/>
      <c r="AP396" s="70"/>
      <c r="AQ396" s="70"/>
      <c r="AR396" s="70"/>
      <c r="AS396" s="70"/>
      <c r="AT396" s="70"/>
      <c r="AU396" s="70"/>
      <c r="AV396" s="70"/>
      <c r="AW396" s="70"/>
      <c r="AX396" s="70"/>
      <c r="AY396" s="70"/>
      <c r="AZ396" s="70"/>
      <c r="BA396" s="70"/>
      <c r="BB396" s="70"/>
      <c r="BC396" s="70"/>
      <c r="BD396" s="70"/>
      <c r="BE396" s="70"/>
      <c r="BF396" s="70"/>
      <c r="BG396" s="70"/>
      <c r="BH396" s="70"/>
      <c r="BI396" s="70"/>
      <c r="BJ396" s="70"/>
      <c r="BK396" s="70"/>
      <c r="BL396" s="70"/>
      <c r="BM396" s="70"/>
      <c r="BN396" s="70"/>
      <c r="BO396" s="70"/>
      <c r="BP396" s="70"/>
      <c r="BQ396" s="70"/>
      <c r="BR396" s="70"/>
      <c r="BS396" s="70"/>
      <c r="BT396" s="70"/>
      <c r="BU396" s="70"/>
      <c r="BV396" s="70"/>
      <c r="BW396" s="70"/>
      <c r="BX396" s="70"/>
      <c r="BY396" s="70"/>
      <c r="BZ396" s="70"/>
      <c r="CA396" s="70"/>
      <c r="CB396" s="70"/>
      <c r="CC396" s="70"/>
      <c r="CD396" s="70"/>
      <c r="CE396" s="70"/>
      <c r="CF396" s="70"/>
      <c r="CG396" s="70"/>
      <c r="CH396" s="70"/>
      <c r="CI396" s="70"/>
      <c r="CJ396" s="70"/>
      <c r="CK396" s="70"/>
      <c r="CL396" s="70"/>
      <c r="CM396" s="70"/>
      <c r="CN396" s="70"/>
    </row>
    <row r="397" spans="1:92" s="14" customFormat="1" ht="25.5" x14ac:dyDescent="0.35">
      <c r="A397" s="19"/>
      <c r="B397" s="19"/>
      <c r="C397" s="89"/>
      <c r="D397" s="20">
        <v>4114</v>
      </c>
      <c r="E397" s="203" t="s">
        <v>151</v>
      </c>
      <c r="F397" s="203"/>
      <c r="G397" s="203"/>
      <c r="H397" s="203"/>
      <c r="I397" s="203"/>
      <c r="J397" s="83">
        <v>5200</v>
      </c>
      <c r="K397" s="19"/>
      <c r="L397" s="19"/>
      <c r="M397" s="19"/>
      <c r="N397" s="19"/>
      <c r="O397" s="19"/>
      <c r="P397" s="19"/>
      <c r="Q397" s="19"/>
      <c r="R397" s="19"/>
      <c r="S397" s="70"/>
      <c r="T397" s="70"/>
      <c r="U397" s="70"/>
      <c r="V397" s="70"/>
      <c r="W397" s="70"/>
      <c r="X397" s="70"/>
      <c r="Y397" s="70"/>
      <c r="Z397" s="70"/>
      <c r="AA397" s="70"/>
      <c r="AB397" s="70"/>
      <c r="AC397" s="70"/>
      <c r="AD397" s="70"/>
      <c r="AE397" s="70"/>
      <c r="AF397" s="70"/>
      <c r="AG397" s="70"/>
      <c r="AH397" s="70"/>
      <c r="AI397" s="70"/>
      <c r="AJ397" s="70"/>
      <c r="AK397" s="70"/>
      <c r="AL397" s="70"/>
      <c r="AM397" s="70"/>
      <c r="AN397" s="70"/>
      <c r="AO397" s="70"/>
      <c r="AP397" s="70"/>
      <c r="AQ397" s="70"/>
      <c r="AR397" s="70"/>
      <c r="AS397" s="70"/>
      <c r="AT397" s="70"/>
      <c r="AU397" s="70"/>
      <c r="AV397" s="70"/>
      <c r="AW397" s="70"/>
      <c r="AX397" s="70"/>
      <c r="AY397" s="70"/>
      <c r="AZ397" s="70"/>
      <c r="BA397" s="70"/>
      <c r="BB397" s="70"/>
      <c r="BC397" s="70"/>
      <c r="BD397" s="70"/>
      <c r="BE397" s="70"/>
      <c r="BF397" s="70"/>
      <c r="BG397" s="70"/>
      <c r="BH397" s="70"/>
      <c r="BI397" s="70"/>
      <c r="BJ397" s="70"/>
      <c r="BK397" s="70"/>
      <c r="BL397" s="70"/>
      <c r="BM397" s="70"/>
      <c r="BN397" s="70"/>
      <c r="BO397" s="70"/>
      <c r="BP397" s="70"/>
      <c r="BQ397" s="70"/>
      <c r="BR397" s="70"/>
      <c r="BS397" s="70"/>
      <c r="BT397" s="70"/>
      <c r="BU397" s="70"/>
      <c r="BV397" s="70"/>
      <c r="BW397" s="70"/>
      <c r="BX397" s="70"/>
      <c r="BY397" s="70"/>
      <c r="BZ397" s="70"/>
      <c r="CA397" s="70"/>
      <c r="CB397" s="70"/>
      <c r="CC397" s="70"/>
      <c r="CD397" s="70"/>
      <c r="CE397" s="70"/>
      <c r="CF397" s="70"/>
      <c r="CG397" s="70"/>
      <c r="CH397" s="70"/>
      <c r="CI397" s="70"/>
      <c r="CJ397" s="70"/>
      <c r="CK397" s="70"/>
      <c r="CL397" s="70"/>
      <c r="CM397" s="70"/>
      <c r="CN397" s="70"/>
    </row>
    <row r="398" spans="1:92" s="14" customFormat="1" ht="25.5" x14ac:dyDescent="0.35">
      <c r="A398" s="19"/>
      <c r="B398" s="19"/>
      <c r="C398" s="89"/>
      <c r="D398" s="20">
        <v>4115</v>
      </c>
      <c r="E398" s="203" t="s">
        <v>152</v>
      </c>
      <c r="F398" s="203"/>
      <c r="G398" s="203"/>
      <c r="H398" s="203"/>
      <c r="I398" s="203"/>
      <c r="J398" s="83">
        <v>650</v>
      </c>
      <c r="K398" s="19"/>
      <c r="L398" s="19"/>
      <c r="M398" s="19"/>
      <c r="N398" s="19"/>
      <c r="O398" s="19"/>
      <c r="P398" s="19"/>
      <c r="Q398" s="19"/>
      <c r="R398" s="19"/>
      <c r="S398" s="70"/>
      <c r="T398" s="70"/>
      <c r="U398" s="70"/>
      <c r="V398" s="70"/>
      <c r="W398" s="70"/>
      <c r="X398" s="70"/>
      <c r="Y398" s="70"/>
      <c r="Z398" s="70"/>
      <c r="AA398" s="70"/>
      <c r="AB398" s="70"/>
      <c r="AC398" s="70"/>
      <c r="AD398" s="70"/>
      <c r="AE398" s="70"/>
      <c r="AF398" s="70"/>
      <c r="AG398" s="70"/>
      <c r="AH398" s="70"/>
      <c r="AI398" s="70"/>
      <c r="AJ398" s="70"/>
      <c r="AK398" s="70"/>
      <c r="AL398" s="70"/>
      <c r="AM398" s="70"/>
      <c r="AN398" s="70"/>
      <c r="AO398" s="70"/>
      <c r="AP398" s="70"/>
      <c r="AQ398" s="70"/>
      <c r="AR398" s="70"/>
      <c r="AS398" s="70"/>
      <c r="AT398" s="70"/>
      <c r="AU398" s="70"/>
      <c r="AV398" s="70"/>
      <c r="AW398" s="70"/>
      <c r="AX398" s="70"/>
      <c r="AY398" s="70"/>
      <c r="AZ398" s="70"/>
      <c r="BA398" s="70"/>
      <c r="BB398" s="70"/>
      <c r="BC398" s="70"/>
      <c r="BD398" s="70"/>
      <c r="BE398" s="70"/>
      <c r="BF398" s="70"/>
      <c r="BG398" s="70"/>
      <c r="BH398" s="70"/>
      <c r="BI398" s="70"/>
      <c r="BJ398" s="70"/>
      <c r="BK398" s="70"/>
      <c r="BL398" s="70"/>
      <c r="BM398" s="70"/>
      <c r="BN398" s="70"/>
      <c r="BO398" s="70"/>
      <c r="BP398" s="70"/>
      <c r="BQ398" s="70"/>
      <c r="BR398" s="70"/>
      <c r="BS398" s="70"/>
      <c r="BT398" s="70"/>
      <c r="BU398" s="70"/>
      <c r="BV398" s="70"/>
      <c r="BW398" s="70"/>
      <c r="BX398" s="70"/>
      <c r="BY398" s="70"/>
      <c r="BZ398" s="70"/>
      <c r="CA398" s="70"/>
      <c r="CB398" s="70"/>
      <c r="CC398" s="70"/>
      <c r="CD398" s="70"/>
      <c r="CE398" s="70"/>
      <c r="CF398" s="70"/>
      <c r="CG398" s="70"/>
      <c r="CH398" s="70"/>
      <c r="CI398" s="70"/>
      <c r="CJ398" s="70"/>
      <c r="CK398" s="70"/>
      <c r="CL398" s="70"/>
      <c r="CM398" s="70"/>
      <c r="CN398" s="70"/>
    </row>
    <row r="399" spans="1:92" ht="26.25" x14ac:dyDescent="0.4">
      <c r="A399" s="19"/>
      <c r="B399" s="19"/>
      <c r="C399" s="89">
        <v>412</v>
      </c>
      <c r="D399" s="204" t="s">
        <v>185</v>
      </c>
      <c r="E399" s="204"/>
      <c r="F399" s="204"/>
      <c r="G399" s="204"/>
      <c r="H399" s="204"/>
      <c r="I399" s="204"/>
      <c r="J399" s="90">
        <f>SUM(J400:J401)</f>
        <v>1000</v>
      </c>
      <c r="K399" s="12"/>
      <c r="L399" s="19"/>
      <c r="M399" s="19"/>
      <c r="N399" s="19"/>
      <c r="O399" s="19"/>
      <c r="P399" s="19"/>
      <c r="Q399" s="19"/>
      <c r="R399" s="19"/>
    </row>
    <row r="400" spans="1:92" s="14" customFormat="1" ht="25.5" x14ac:dyDescent="0.35">
      <c r="A400" s="19"/>
      <c r="B400" s="19"/>
      <c r="C400" s="89"/>
      <c r="D400" s="20">
        <v>4123</v>
      </c>
      <c r="E400" s="203" t="s">
        <v>254</v>
      </c>
      <c r="F400" s="203"/>
      <c r="G400" s="203"/>
      <c r="H400" s="203"/>
      <c r="I400" s="203"/>
      <c r="J400" s="83">
        <v>0</v>
      </c>
      <c r="K400" s="12"/>
      <c r="L400" s="19"/>
      <c r="M400" s="19"/>
      <c r="N400" s="19"/>
      <c r="O400" s="19"/>
      <c r="P400" s="19"/>
      <c r="Q400" s="19"/>
      <c r="R400" s="19"/>
      <c r="S400" s="70"/>
      <c r="T400" s="70"/>
      <c r="U400" s="70"/>
      <c r="V400" s="70"/>
      <c r="W400" s="70"/>
      <c r="X400" s="70"/>
      <c r="Y400" s="70"/>
      <c r="Z400" s="70"/>
      <c r="AA400" s="70"/>
      <c r="AB400" s="70"/>
      <c r="AC400" s="70"/>
      <c r="AD400" s="70"/>
      <c r="AE400" s="70"/>
      <c r="AF400" s="70"/>
      <c r="AG400" s="70"/>
      <c r="AH400" s="70"/>
      <c r="AI400" s="70"/>
      <c r="AJ400" s="70"/>
      <c r="AK400" s="70"/>
      <c r="AL400" s="70"/>
      <c r="AM400" s="70"/>
      <c r="AN400" s="70"/>
      <c r="AO400" s="70"/>
      <c r="AP400" s="70"/>
      <c r="AQ400" s="70"/>
      <c r="AR400" s="70"/>
      <c r="AS400" s="70"/>
      <c r="AT400" s="70"/>
      <c r="AU400" s="70"/>
      <c r="AV400" s="70"/>
      <c r="AW400" s="70"/>
      <c r="AX400" s="70"/>
      <c r="AY400" s="70"/>
      <c r="AZ400" s="70"/>
      <c r="BA400" s="70"/>
      <c r="BB400" s="70"/>
      <c r="BC400" s="70"/>
      <c r="BD400" s="70"/>
      <c r="BE400" s="70"/>
      <c r="BF400" s="70"/>
      <c r="BG400" s="70"/>
      <c r="BH400" s="70"/>
      <c r="BI400" s="70"/>
      <c r="BJ400" s="70"/>
      <c r="BK400" s="70"/>
      <c r="BL400" s="70"/>
      <c r="BM400" s="70"/>
      <c r="BN400" s="70"/>
      <c r="BO400" s="70"/>
      <c r="BP400" s="70"/>
      <c r="BQ400" s="70"/>
      <c r="BR400" s="70"/>
      <c r="BS400" s="70"/>
      <c r="BT400" s="70"/>
      <c r="BU400" s="70"/>
      <c r="BV400" s="70"/>
      <c r="BW400" s="70"/>
      <c r="BX400" s="70"/>
      <c r="BY400" s="70"/>
      <c r="BZ400" s="70"/>
      <c r="CA400" s="70"/>
      <c r="CB400" s="70"/>
      <c r="CC400" s="70"/>
      <c r="CD400" s="70"/>
      <c r="CE400" s="70"/>
      <c r="CF400" s="70"/>
      <c r="CG400" s="70"/>
      <c r="CH400" s="70"/>
      <c r="CI400" s="70"/>
      <c r="CJ400" s="70"/>
      <c r="CK400" s="70"/>
      <c r="CL400" s="70"/>
      <c r="CM400" s="70"/>
      <c r="CN400" s="70"/>
    </row>
    <row r="401" spans="1:92" s="14" customFormat="1" ht="25.5" x14ac:dyDescent="0.35">
      <c r="A401" s="19"/>
      <c r="B401" s="19"/>
      <c r="C401" s="89"/>
      <c r="D401" s="20">
        <v>4127</v>
      </c>
      <c r="E401" s="203" t="s">
        <v>255</v>
      </c>
      <c r="F401" s="203"/>
      <c r="G401" s="203"/>
      <c r="H401" s="203"/>
      <c r="I401" s="203"/>
      <c r="J401" s="83">
        <v>1000</v>
      </c>
      <c r="K401" s="12"/>
      <c r="L401" s="19"/>
      <c r="M401" s="19"/>
      <c r="N401" s="19"/>
      <c r="O401" s="19"/>
      <c r="P401" s="19"/>
      <c r="Q401" s="19"/>
      <c r="R401" s="19"/>
      <c r="S401" s="70"/>
      <c r="T401" s="70"/>
      <c r="U401" s="70"/>
      <c r="V401" s="70"/>
      <c r="W401" s="70"/>
      <c r="X401" s="70"/>
      <c r="Y401" s="70"/>
      <c r="Z401" s="70"/>
      <c r="AA401" s="70"/>
      <c r="AB401" s="70"/>
      <c r="AC401" s="70"/>
      <c r="AD401" s="70"/>
      <c r="AE401" s="70"/>
      <c r="AF401" s="70"/>
      <c r="AG401" s="70"/>
      <c r="AH401" s="70"/>
      <c r="AI401" s="70"/>
      <c r="AJ401" s="70"/>
      <c r="AK401" s="70"/>
      <c r="AL401" s="70"/>
      <c r="AM401" s="70"/>
      <c r="AN401" s="70"/>
      <c r="AO401" s="70"/>
      <c r="AP401" s="70"/>
      <c r="AQ401" s="70"/>
      <c r="AR401" s="70"/>
      <c r="AS401" s="70"/>
      <c r="AT401" s="70"/>
      <c r="AU401" s="70"/>
      <c r="AV401" s="70"/>
      <c r="AW401" s="70"/>
      <c r="AX401" s="70"/>
      <c r="AY401" s="70"/>
      <c r="AZ401" s="70"/>
      <c r="BA401" s="70"/>
      <c r="BB401" s="70"/>
      <c r="BC401" s="70"/>
      <c r="BD401" s="70"/>
      <c r="BE401" s="70"/>
      <c r="BF401" s="70"/>
      <c r="BG401" s="70"/>
      <c r="BH401" s="70"/>
      <c r="BI401" s="70"/>
      <c r="BJ401" s="70"/>
      <c r="BK401" s="70"/>
      <c r="BL401" s="70"/>
      <c r="BM401" s="70"/>
      <c r="BN401" s="70"/>
      <c r="BO401" s="70"/>
      <c r="BP401" s="70"/>
      <c r="BQ401" s="70"/>
      <c r="BR401" s="70"/>
      <c r="BS401" s="70"/>
      <c r="BT401" s="70"/>
      <c r="BU401" s="70"/>
      <c r="BV401" s="70"/>
      <c r="BW401" s="70"/>
      <c r="BX401" s="70"/>
      <c r="BY401" s="70"/>
      <c r="BZ401" s="70"/>
      <c r="CA401" s="70"/>
      <c r="CB401" s="70"/>
      <c r="CC401" s="70"/>
      <c r="CD401" s="70"/>
      <c r="CE401" s="70"/>
      <c r="CF401" s="70"/>
      <c r="CG401" s="70"/>
      <c r="CH401" s="70"/>
      <c r="CI401" s="70"/>
      <c r="CJ401" s="70"/>
      <c r="CK401" s="70"/>
      <c r="CL401" s="70"/>
      <c r="CM401" s="70"/>
      <c r="CN401" s="70"/>
    </row>
    <row r="402" spans="1:92" ht="26.25" x14ac:dyDescent="0.4">
      <c r="A402" s="19"/>
      <c r="B402" s="19"/>
      <c r="C402" s="89">
        <v>413</v>
      </c>
      <c r="D402" s="204" t="s">
        <v>258</v>
      </c>
      <c r="E402" s="204"/>
      <c r="F402" s="204"/>
      <c r="G402" s="204"/>
      <c r="H402" s="204"/>
      <c r="I402" s="204"/>
      <c r="J402" s="90">
        <f>SUM(J403)</f>
        <v>0</v>
      </c>
      <c r="K402" s="12"/>
      <c r="L402" s="19"/>
      <c r="M402" s="19"/>
      <c r="N402" s="19"/>
      <c r="O402" s="19"/>
      <c r="P402" s="19"/>
      <c r="Q402" s="19"/>
      <c r="R402" s="19"/>
    </row>
    <row r="403" spans="1:92" s="14" customFormat="1" ht="25.5" x14ac:dyDescent="0.35">
      <c r="A403" s="19"/>
      <c r="B403" s="19"/>
      <c r="C403" s="89"/>
      <c r="D403" s="20">
        <v>4135</v>
      </c>
      <c r="E403" s="203" t="s">
        <v>156</v>
      </c>
      <c r="F403" s="203"/>
      <c r="G403" s="203"/>
      <c r="H403" s="203"/>
      <c r="I403" s="203"/>
      <c r="J403" s="83">
        <v>0</v>
      </c>
      <c r="K403" s="12"/>
      <c r="L403" s="19"/>
      <c r="M403" s="19"/>
      <c r="N403" s="19"/>
      <c r="O403" s="19"/>
      <c r="P403" s="19"/>
      <c r="Q403" s="19"/>
      <c r="R403" s="19"/>
      <c r="S403" s="70"/>
      <c r="T403" s="70"/>
      <c r="U403" s="70"/>
      <c r="V403" s="70"/>
      <c r="W403" s="70"/>
      <c r="X403" s="70"/>
      <c r="Y403" s="70"/>
      <c r="Z403" s="70"/>
      <c r="AA403" s="70"/>
      <c r="AB403" s="70"/>
      <c r="AC403" s="70"/>
      <c r="AD403" s="70"/>
      <c r="AE403" s="70"/>
      <c r="AF403" s="70"/>
      <c r="AG403" s="70"/>
      <c r="AH403" s="70"/>
      <c r="AI403" s="70"/>
      <c r="AJ403" s="70"/>
      <c r="AK403" s="70"/>
      <c r="AL403" s="70"/>
      <c r="AM403" s="70"/>
      <c r="AN403" s="70"/>
      <c r="AO403" s="70"/>
      <c r="AP403" s="70"/>
      <c r="AQ403" s="70"/>
      <c r="AR403" s="70"/>
      <c r="AS403" s="70"/>
      <c r="AT403" s="70"/>
      <c r="AU403" s="70"/>
      <c r="AV403" s="70"/>
      <c r="AW403" s="70"/>
      <c r="AX403" s="70"/>
      <c r="AY403" s="70"/>
      <c r="AZ403" s="70"/>
      <c r="BA403" s="70"/>
      <c r="BB403" s="70"/>
      <c r="BC403" s="70"/>
      <c r="BD403" s="70"/>
      <c r="BE403" s="70"/>
      <c r="BF403" s="70"/>
      <c r="BG403" s="70"/>
      <c r="BH403" s="70"/>
      <c r="BI403" s="70"/>
      <c r="BJ403" s="70"/>
      <c r="BK403" s="70"/>
      <c r="BL403" s="70"/>
      <c r="BM403" s="70"/>
      <c r="BN403" s="70"/>
      <c r="BO403" s="70"/>
      <c r="BP403" s="70"/>
      <c r="BQ403" s="70"/>
      <c r="BR403" s="70"/>
      <c r="BS403" s="70"/>
      <c r="BT403" s="70"/>
      <c r="BU403" s="70"/>
      <c r="BV403" s="70"/>
      <c r="BW403" s="70"/>
      <c r="BX403" s="70"/>
      <c r="BY403" s="70"/>
      <c r="BZ403" s="70"/>
      <c r="CA403" s="70"/>
      <c r="CB403" s="70"/>
      <c r="CC403" s="70"/>
      <c r="CD403" s="70"/>
      <c r="CE403" s="70"/>
      <c r="CF403" s="70"/>
      <c r="CG403" s="70"/>
      <c r="CH403" s="70"/>
      <c r="CI403" s="70"/>
      <c r="CJ403" s="70"/>
      <c r="CK403" s="70"/>
      <c r="CL403" s="70"/>
      <c r="CM403" s="70"/>
      <c r="CN403" s="70"/>
    </row>
    <row r="404" spans="1:92" ht="26.25" x14ac:dyDescent="0.4">
      <c r="A404" s="19"/>
      <c r="B404" s="19"/>
      <c r="C404" s="89">
        <v>414</v>
      </c>
      <c r="D404" s="225" t="s">
        <v>256</v>
      </c>
      <c r="E404" s="204"/>
      <c r="F404" s="204"/>
      <c r="G404" s="204"/>
      <c r="H404" s="204"/>
      <c r="I404" s="204"/>
      <c r="J404" s="90">
        <f>SUM(J405:J408)</f>
        <v>31500</v>
      </c>
      <c r="K404" s="12"/>
      <c r="L404" s="19"/>
      <c r="M404" s="19"/>
      <c r="N404" s="19"/>
      <c r="O404" s="19"/>
      <c r="P404" s="19"/>
      <c r="Q404" s="19"/>
      <c r="R404" s="19"/>
    </row>
    <row r="405" spans="1:92" s="14" customFormat="1" ht="25.5" x14ac:dyDescent="0.35">
      <c r="A405" s="19"/>
      <c r="B405" s="19"/>
      <c r="C405" s="89"/>
      <c r="D405" s="20">
        <v>4141</v>
      </c>
      <c r="E405" s="203" t="s">
        <v>171</v>
      </c>
      <c r="F405" s="203"/>
      <c r="G405" s="203"/>
      <c r="H405" s="203"/>
      <c r="I405" s="203"/>
      <c r="J405" s="83">
        <v>500</v>
      </c>
      <c r="K405" s="12"/>
      <c r="L405" s="19"/>
      <c r="M405" s="19"/>
      <c r="N405" s="19"/>
      <c r="O405" s="19"/>
      <c r="P405" s="19"/>
      <c r="Q405" s="19"/>
      <c r="R405" s="19"/>
      <c r="S405" s="70"/>
      <c r="T405" s="70"/>
      <c r="U405" s="70"/>
      <c r="V405" s="70"/>
      <c r="W405" s="70"/>
      <c r="X405" s="70"/>
      <c r="Y405" s="70"/>
      <c r="Z405" s="70"/>
      <c r="AA405" s="70"/>
      <c r="AB405" s="70"/>
      <c r="AC405" s="70"/>
      <c r="AD405" s="70"/>
      <c r="AE405" s="70"/>
      <c r="AF405" s="70"/>
      <c r="AG405" s="70"/>
      <c r="AH405" s="70"/>
      <c r="AI405" s="70"/>
      <c r="AJ405" s="70"/>
      <c r="AK405" s="70"/>
      <c r="AL405" s="70"/>
      <c r="AM405" s="70"/>
      <c r="AN405" s="70"/>
      <c r="AO405" s="70"/>
      <c r="AP405" s="70"/>
      <c r="AQ405" s="70"/>
      <c r="AR405" s="70"/>
      <c r="AS405" s="70"/>
      <c r="AT405" s="70"/>
      <c r="AU405" s="70"/>
      <c r="AV405" s="70"/>
      <c r="AW405" s="70"/>
      <c r="AX405" s="70"/>
      <c r="AY405" s="70"/>
      <c r="AZ405" s="70"/>
      <c r="BA405" s="70"/>
      <c r="BB405" s="70"/>
      <c r="BC405" s="70"/>
      <c r="BD405" s="70"/>
      <c r="BE405" s="70"/>
      <c r="BF405" s="70"/>
      <c r="BG405" s="70"/>
      <c r="BH405" s="70"/>
      <c r="BI405" s="70"/>
      <c r="BJ405" s="70"/>
      <c r="BK405" s="70"/>
      <c r="BL405" s="70"/>
      <c r="BM405" s="70"/>
      <c r="BN405" s="70"/>
      <c r="BO405" s="70"/>
      <c r="BP405" s="70"/>
      <c r="BQ405" s="70"/>
      <c r="BR405" s="70"/>
      <c r="BS405" s="70"/>
      <c r="BT405" s="70"/>
      <c r="BU405" s="70"/>
      <c r="BV405" s="70"/>
      <c r="BW405" s="70"/>
      <c r="BX405" s="70"/>
      <c r="BY405" s="70"/>
      <c r="BZ405" s="70"/>
      <c r="CA405" s="70"/>
      <c r="CB405" s="70"/>
      <c r="CC405" s="70"/>
      <c r="CD405" s="70"/>
      <c r="CE405" s="70"/>
      <c r="CF405" s="70"/>
      <c r="CG405" s="70"/>
      <c r="CH405" s="70"/>
      <c r="CI405" s="70"/>
      <c r="CJ405" s="70"/>
      <c r="CK405" s="70"/>
      <c r="CL405" s="70"/>
      <c r="CM405" s="70"/>
      <c r="CN405" s="70"/>
    </row>
    <row r="406" spans="1:92" s="14" customFormat="1" ht="25.5" x14ac:dyDescent="0.35">
      <c r="A406" s="19"/>
      <c r="B406" s="19"/>
      <c r="C406" s="89"/>
      <c r="D406" s="20">
        <v>4142</v>
      </c>
      <c r="E406" s="203" t="s">
        <v>172</v>
      </c>
      <c r="F406" s="203"/>
      <c r="G406" s="203"/>
      <c r="H406" s="203"/>
      <c r="I406" s="203"/>
      <c r="J406" s="83">
        <v>500</v>
      </c>
      <c r="K406" s="12"/>
      <c r="L406" s="19"/>
      <c r="M406" s="19"/>
      <c r="N406" s="19"/>
      <c r="O406" s="19"/>
      <c r="P406" s="19"/>
      <c r="Q406" s="19"/>
      <c r="R406" s="19"/>
      <c r="S406" s="70"/>
      <c r="T406" s="70"/>
      <c r="U406" s="70"/>
      <c r="V406" s="70"/>
      <c r="W406" s="70"/>
      <c r="X406" s="70"/>
      <c r="Y406" s="70"/>
      <c r="Z406" s="70"/>
      <c r="AA406" s="70"/>
      <c r="AB406" s="70"/>
      <c r="AC406" s="70"/>
      <c r="AD406" s="70"/>
      <c r="AE406" s="70"/>
      <c r="AF406" s="70"/>
      <c r="AG406" s="70"/>
      <c r="AH406" s="70"/>
      <c r="AI406" s="70"/>
      <c r="AJ406" s="70"/>
      <c r="AK406" s="70"/>
      <c r="AL406" s="70"/>
      <c r="AM406" s="70"/>
      <c r="AN406" s="70"/>
      <c r="AO406" s="70"/>
      <c r="AP406" s="70"/>
      <c r="AQ406" s="70"/>
      <c r="AR406" s="70"/>
      <c r="AS406" s="70"/>
      <c r="AT406" s="70"/>
      <c r="AU406" s="70"/>
      <c r="AV406" s="70"/>
      <c r="AW406" s="70"/>
      <c r="AX406" s="70"/>
      <c r="AY406" s="70"/>
      <c r="AZ406" s="70"/>
      <c r="BA406" s="70"/>
      <c r="BB406" s="70"/>
      <c r="BC406" s="70"/>
      <c r="BD406" s="70"/>
      <c r="BE406" s="70"/>
      <c r="BF406" s="70"/>
      <c r="BG406" s="70"/>
      <c r="BH406" s="70"/>
      <c r="BI406" s="70"/>
      <c r="BJ406" s="70"/>
      <c r="BK406" s="70"/>
      <c r="BL406" s="70"/>
      <c r="BM406" s="70"/>
      <c r="BN406" s="70"/>
      <c r="BO406" s="70"/>
      <c r="BP406" s="70"/>
      <c r="BQ406" s="70"/>
      <c r="BR406" s="70"/>
      <c r="BS406" s="70"/>
      <c r="BT406" s="70"/>
      <c r="BU406" s="70"/>
      <c r="BV406" s="70"/>
      <c r="BW406" s="70"/>
      <c r="BX406" s="70"/>
      <c r="BY406" s="70"/>
      <c r="BZ406" s="70"/>
      <c r="CA406" s="70"/>
      <c r="CB406" s="70"/>
      <c r="CC406" s="70"/>
      <c r="CD406" s="70"/>
      <c r="CE406" s="70"/>
      <c r="CF406" s="70"/>
      <c r="CG406" s="70"/>
      <c r="CH406" s="70"/>
      <c r="CI406" s="70"/>
      <c r="CJ406" s="70"/>
      <c r="CK406" s="70"/>
      <c r="CL406" s="70"/>
      <c r="CM406" s="70"/>
      <c r="CN406" s="70"/>
    </row>
    <row r="407" spans="1:92" s="14" customFormat="1" ht="25.5" x14ac:dyDescent="0.35">
      <c r="A407" s="19"/>
      <c r="B407" s="19"/>
      <c r="C407" s="89"/>
      <c r="D407" s="20">
        <v>4148</v>
      </c>
      <c r="E407" s="203" t="s">
        <v>257</v>
      </c>
      <c r="F407" s="203"/>
      <c r="G407" s="203"/>
      <c r="H407" s="203"/>
      <c r="I407" s="203"/>
      <c r="J407" s="83">
        <v>500</v>
      </c>
      <c r="K407" s="12"/>
      <c r="L407" s="19"/>
      <c r="M407" s="19"/>
      <c r="N407" s="19"/>
      <c r="O407" s="19"/>
      <c r="P407" s="19"/>
      <c r="Q407" s="19"/>
      <c r="R407" s="19"/>
      <c r="S407" s="70"/>
      <c r="T407" s="70"/>
      <c r="U407" s="70"/>
      <c r="V407" s="70"/>
      <c r="W407" s="70"/>
      <c r="X407" s="70"/>
      <c r="Y407" s="70"/>
      <c r="Z407" s="70"/>
      <c r="AA407" s="70"/>
      <c r="AB407" s="70"/>
      <c r="AC407" s="70"/>
      <c r="AD407" s="70"/>
      <c r="AE407" s="70"/>
      <c r="AF407" s="70"/>
      <c r="AG407" s="70"/>
      <c r="AH407" s="70"/>
      <c r="AI407" s="70"/>
      <c r="AJ407" s="70"/>
      <c r="AK407" s="70"/>
      <c r="AL407" s="70"/>
      <c r="AM407" s="70"/>
      <c r="AN407" s="70"/>
      <c r="AO407" s="70"/>
      <c r="AP407" s="70"/>
      <c r="AQ407" s="70"/>
      <c r="AR407" s="70"/>
      <c r="AS407" s="70"/>
      <c r="AT407" s="70"/>
      <c r="AU407" s="70"/>
      <c r="AV407" s="70"/>
      <c r="AW407" s="70"/>
      <c r="AX407" s="70"/>
      <c r="AY407" s="70"/>
      <c r="AZ407" s="70"/>
      <c r="BA407" s="70"/>
      <c r="BB407" s="70"/>
      <c r="BC407" s="70"/>
      <c r="BD407" s="70"/>
      <c r="BE407" s="70"/>
      <c r="BF407" s="70"/>
      <c r="BG407" s="70"/>
      <c r="BH407" s="70"/>
      <c r="BI407" s="70"/>
      <c r="BJ407" s="70"/>
      <c r="BK407" s="70"/>
      <c r="BL407" s="70"/>
      <c r="BM407" s="70"/>
      <c r="BN407" s="70"/>
      <c r="BO407" s="70"/>
      <c r="BP407" s="70"/>
      <c r="BQ407" s="70"/>
      <c r="BR407" s="70"/>
      <c r="BS407" s="70"/>
      <c r="BT407" s="70"/>
      <c r="BU407" s="70"/>
      <c r="BV407" s="70"/>
      <c r="BW407" s="70"/>
      <c r="BX407" s="70"/>
      <c r="BY407" s="70"/>
      <c r="BZ407" s="70"/>
      <c r="CA407" s="70"/>
      <c r="CB407" s="70"/>
      <c r="CC407" s="70"/>
      <c r="CD407" s="70"/>
      <c r="CE407" s="70"/>
      <c r="CF407" s="70"/>
      <c r="CG407" s="70"/>
      <c r="CH407" s="70"/>
      <c r="CI407" s="70"/>
      <c r="CJ407" s="70"/>
      <c r="CK407" s="70"/>
      <c r="CL407" s="70"/>
      <c r="CM407" s="70"/>
      <c r="CN407" s="70"/>
    </row>
    <row r="408" spans="1:92" s="14" customFormat="1" ht="25.5" x14ac:dyDescent="0.35">
      <c r="A408" s="19"/>
      <c r="B408" s="19"/>
      <c r="C408" s="89"/>
      <c r="D408" s="20">
        <v>4149</v>
      </c>
      <c r="E408" s="203" t="s">
        <v>264</v>
      </c>
      <c r="F408" s="203"/>
      <c r="G408" s="203"/>
      <c r="H408" s="203"/>
      <c r="I408" s="203"/>
      <c r="J408" s="83">
        <v>30000</v>
      </c>
      <c r="K408" s="12"/>
      <c r="L408" s="22"/>
      <c r="M408" s="19"/>
      <c r="N408" s="19"/>
      <c r="O408" s="19"/>
      <c r="P408" s="19"/>
      <c r="Q408" s="19"/>
      <c r="R408" s="19"/>
      <c r="S408" s="70"/>
      <c r="T408" s="70"/>
      <c r="U408" s="70"/>
      <c r="V408" s="70"/>
      <c r="W408" s="70"/>
      <c r="X408" s="70"/>
      <c r="Y408" s="70"/>
      <c r="Z408" s="70"/>
      <c r="AA408" s="70"/>
      <c r="AB408" s="70"/>
      <c r="AC408" s="70"/>
      <c r="AD408" s="70"/>
      <c r="AE408" s="70"/>
      <c r="AF408" s="70"/>
      <c r="AG408" s="70"/>
      <c r="AH408" s="70"/>
      <c r="AI408" s="70"/>
      <c r="AJ408" s="70"/>
      <c r="AK408" s="70"/>
      <c r="AL408" s="70"/>
      <c r="AM408" s="70"/>
      <c r="AN408" s="70"/>
      <c r="AO408" s="70"/>
      <c r="AP408" s="70"/>
      <c r="AQ408" s="70"/>
      <c r="AR408" s="70"/>
      <c r="AS408" s="70"/>
      <c r="AT408" s="70"/>
      <c r="AU408" s="70"/>
      <c r="AV408" s="70"/>
      <c r="AW408" s="70"/>
      <c r="AX408" s="70"/>
      <c r="AY408" s="70"/>
      <c r="AZ408" s="70"/>
      <c r="BA408" s="70"/>
      <c r="BB408" s="70"/>
      <c r="BC408" s="70"/>
      <c r="BD408" s="70"/>
      <c r="BE408" s="70"/>
      <c r="BF408" s="70"/>
      <c r="BG408" s="70"/>
      <c r="BH408" s="70"/>
      <c r="BI408" s="70"/>
      <c r="BJ408" s="70"/>
      <c r="BK408" s="70"/>
      <c r="BL408" s="70"/>
      <c r="BM408" s="70"/>
      <c r="BN408" s="70"/>
      <c r="BO408" s="70"/>
      <c r="BP408" s="70"/>
      <c r="BQ408" s="70"/>
      <c r="BR408" s="70"/>
      <c r="BS408" s="70"/>
      <c r="BT408" s="70"/>
      <c r="BU408" s="70"/>
      <c r="BV408" s="70"/>
      <c r="BW408" s="70"/>
      <c r="BX408" s="70"/>
      <c r="BY408" s="70"/>
      <c r="BZ408" s="70"/>
      <c r="CA408" s="70"/>
      <c r="CB408" s="70"/>
      <c r="CC408" s="70"/>
      <c r="CD408" s="70"/>
      <c r="CE408" s="70"/>
      <c r="CF408" s="70"/>
      <c r="CG408" s="70"/>
      <c r="CH408" s="70"/>
      <c r="CI408" s="70"/>
      <c r="CJ408" s="70"/>
      <c r="CK408" s="70"/>
      <c r="CL408" s="70"/>
      <c r="CM408" s="70"/>
      <c r="CN408" s="70"/>
    </row>
    <row r="409" spans="1:92" s="14" customFormat="1" ht="61.5" customHeight="1" x14ac:dyDescent="0.4">
      <c r="A409" s="19"/>
      <c r="B409" s="19"/>
      <c r="C409" s="89">
        <v>431</v>
      </c>
      <c r="D409" s="210" t="s">
        <v>259</v>
      </c>
      <c r="E409" s="210"/>
      <c r="F409" s="210"/>
      <c r="G409" s="210"/>
      <c r="H409" s="210"/>
      <c r="I409" s="210"/>
      <c r="J409" s="90">
        <f>SUM(J410)</f>
        <v>1500</v>
      </c>
      <c r="K409" s="12"/>
      <c r="L409" s="19"/>
      <c r="M409" s="19"/>
      <c r="N409" s="19"/>
      <c r="O409" s="19"/>
      <c r="P409" s="19"/>
      <c r="Q409" s="19"/>
      <c r="R409" s="19"/>
      <c r="S409" s="70"/>
      <c r="T409" s="70"/>
      <c r="U409" s="70"/>
      <c r="V409" s="70"/>
      <c r="W409" s="70"/>
      <c r="X409" s="70"/>
      <c r="Y409" s="70"/>
      <c r="Z409" s="70"/>
      <c r="AA409" s="70"/>
      <c r="AB409" s="70"/>
      <c r="AC409" s="70"/>
      <c r="AD409" s="70"/>
      <c r="AE409" s="70"/>
      <c r="AF409" s="70"/>
      <c r="AG409" s="70"/>
      <c r="AH409" s="70"/>
      <c r="AI409" s="70"/>
      <c r="AJ409" s="70"/>
      <c r="AK409" s="70"/>
      <c r="AL409" s="70"/>
      <c r="AM409" s="70"/>
      <c r="AN409" s="70"/>
      <c r="AO409" s="70"/>
      <c r="AP409" s="70"/>
      <c r="AQ409" s="70"/>
      <c r="AR409" s="70"/>
      <c r="AS409" s="70"/>
      <c r="AT409" s="70"/>
      <c r="AU409" s="70"/>
      <c r="AV409" s="70"/>
      <c r="AW409" s="70"/>
      <c r="AX409" s="70"/>
      <c r="AY409" s="70"/>
      <c r="AZ409" s="70"/>
      <c r="BA409" s="70"/>
      <c r="BB409" s="70"/>
      <c r="BC409" s="70"/>
      <c r="BD409" s="70"/>
      <c r="BE409" s="70"/>
      <c r="BF409" s="70"/>
      <c r="BG409" s="70"/>
      <c r="BH409" s="70"/>
      <c r="BI409" s="70"/>
      <c r="BJ409" s="70"/>
      <c r="BK409" s="70"/>
      <c r="BL409" s="70"/>
      <c r="BM409" s="70"/>
      <c r="BN409" s="70"/>
      <c r="BO409" s="70"/>
      <c r="BP409" s="70"/>
      <c r="BQ409" s="70"/>
      <c r="BR409" s="70"/>
      <c r="BS409" s="70"/>
      <c r="BT409" s="70"/>
      <c r="BU409" s="70"/>
      <c r="BV409" s="70"/>
      <c r="BW409" s="70"/>
      <c r="BX409" s="70"/>
      <c r="BY409" s="70"/>
      <c r="BZ409" s="70"/>
      <c r="CA409" s="70"/>
      <c r="CB409" s="70"/>
      <c r="CC409" s="70"/>
      <c r="CD409" s="70"/>
      <c r="CE409" s="70"/>
      <c r="CF409" s="70"/>
      <c r="CG409" s="70"/>
      <c r="CH409" s="70"/>
      <c r="CI409" s="70"/>
      <c r="CJ409" s="70"/>
      <c r="CK409" s="70"/>
      <c r="CL409" s="70"/>
      <c r="CM409" s="70"/>
      <c r="CN409" s="70"/>
    </row>
    <row r="410" spans="1:92" s="14" customFormat="1" ht="27" thickBot="1" x14ac:dyDescent="0.4">
      <c r="A410" s="19"/>
      <c r="B410" s="19"/>
      <c r="C410" s="100"/>
      <c r="D410" s="143">
        <v>43181</v>
      </c>
      <c r="E410" s="211" t="s">
        <v>228</v>
      </c>
      <c r="F410" s="211"/>
      <c r="G410" s="211"/>
      <c r="H410" s="211"/>
      <c r="I410" s="211"/>
      <c r="J410" s="84">
        <v>1500</v>
      </c>
      <c r="K410" s="12"/>
      <c r="L410" s="19"/>
      <c r="M410" s="19"/>
      <c r="N410" s="19"/>
      <c r="O410" s="19"/>
      <c r="P410" s="19"/>
      <c r="Q410" s="19"/>
      <c r="R410" s="19"/>
      <c r="S410" s="70"/>
      <c r="T410" s="70"/>
      <c r="U410" s="70"/>
      <c r="V410" s="70"/>
      <c r="W410" s="70"/>
      <c r="X410" s="70"/>
      <c r="Y410" s="70"/>
      <c r="Z410" s="70"/>
      <c r="AA410" s="70"/>
      <c r="AB410" s="70"/>
      <c r="AC410" s="70"/>
      <c r="AD410" s="70"/>
      <c r="AE410" s="70"/>
      <c r="AF410" s="70"/>
      <c r="AG410" s="70"/>
      <c r="AH410" s="70"/>
      <c r="AI410" s="70"/>
      <c r="AJ410" s="70"/>
      <c r="AK410" s="70"/>
      <c r="AL410" s="70"/>
      <c r="AM410" s="70"/>
      <c r="AN410" s="70"/>
      <c r="AO410" s="70"/>
      <c r="AP410" s="70"/>
      <c r="AQ410" s="70"/>
      <c r="AR410" s="70"/>
      <c r="AS410" s="70"/>
      <c r="AT410" s="70"/>
      <c r="AU410" s="70"/>
      <c r="AV410" s="70"/>
      <c r="AW410" s="70"/>
      <c r="AX410" s="70"/>
      <c r="AY410" s="70"/>
      <c r="AZ410" s="70"/>
      <c r="BA410" s="70"/>
      <c r="BB410" s="70"/>
      <c r="BC410" s="70"/>
      <c r="BD410" s="70"/>
      <c r="BE410" s="70"/>
      <c r="BF410" s="70"/>
      <c r="BG410" s="70"/>
      <c r="BH410" s="70"/>
      <c r="BI410" s="70"/>
      <c r="BJ410" s="70"/>
      <c r="BK410" s="70"/>
      <c r="BL410" s="70"/>
      <c r="BM410" s="70"/>
      <c r="BN410" s="70"/>
      <c r="BO410" s="70"/>
      <c r="BP410" s="70"/>
      <c r="BQ410" s="70"/>
      <c r="BR410" s="70"/>
      <c r="BS410" s="70"/>
      <c r="BT410" s="70"/>
      <c r="BU410" s="70"/>
      <c r="BV410" s="70"/>
      <c r="BW410" s="70"/>
      <c r="BX410" s="70"/>
      <c r="BY410" s="70"/>
      <c r="BZ410" s="70"/>
      <c r="CA410" s="70"/>
      <c r="CB410" s="70"/>
      <c r="CC410" s="70"/>
      <c r="CD410" s="70"/>
      <c r="CE410" s="70"/>
      <c r="CF410" s="70"/>
      <c r="CG410" s="70"/>
      <c r="CH410" s="70"/>
      <c r="CI410" s="70"/>
      <c r="CJ410" s="70"/>
      <c r="CK410" s="70"/>
      <c r="CL410" s="70"/>
      <c r="CM410" s="70"/>
      <c r="CN410" s="70"/>
    </row>
    <row r="411" spans="1:92" s="4" customFormat="1" ht="55.5" customHeight="1" thickTop="1" thickBot="1" x14ac:dyDescent="0.3">
      <c r="A411" s="19"/>
      <c r="B411" s="19"/>
      <c r="C411" s="130">
        <v>4</v>
      </c>
      <c r="D411" s="224" t="s">
        <v>234</v>
      </c>
      <c r="E411" s="218"/>
      <c r="F411" s="218"/>
      <c r="G411" s="218"/>
      <c r="H411" s="218"/>
      <c r="I411" s="218"/>
      <c r="J411" s="131">
        <f>SUM(J393,J399,J402,J404,J409)</f>
        <v>96050</v>
      </c>
      <c r="K411" s="12"/>
      <c r="L411" s="19"/>
      <c r="M411" s="19"/>
      <c r="N411" s="19"/>
      <c r="O411" s="19"/>
      <c r="P411" s="19"/>
      <c r="Q411" s="19"/>
      <c r="R411" s="19"/>
      <c r="S411" s="70"/>
      <c r="T411" s="70"/>
      <c r="U411" s="70"/>
      <c r="V411" s="70"/>
      <c r="W411" s="70"/>
      <c r="X411" s="70"/>
      <c r="Y411" s="70"/>
      <c r="Z411" s="70"/>
      <c r="AA411" s="70"/>
      <c r="AB411" s="70"/>
      <c r="AC411" s="70"/>
      <c r="AD411" s="70"/>
      <c r="AE411" s="70"/>
      <c r="AF411" s="70"/>
      <c r="AG411" s="70"/>
      <c r="AH411" s="70"/>
      <c r="AI411" s="70"/>
      <c r="AJ411" s="70"/>
      <c r="AK411" s="70"/>
      <c r="AL411" s="70"/>
      <c r="AM411" s="70"/>
      <c r="AN411" s="70"/>
      <c r="AO411" s="70"/>
      <c r="AP411" s="70"/>
      <c r="AQ411" s="70"/>
      <c r="AR411" s="70"/>
      <c r="AS411" s="70"/>
      <c r="AT411" s="70"/>
      <c r="AU411" s="70"/>
      <c r="AV411" s="70"/>
      <c r="AW411" s="70"/>
      <c r="AX411" s="70"/>
      <c r="AY411" s="70"/>
      <c r="AZ411" s="70"/>
      <c r="BA411" s="70"/>
      <c r="BB411" s="70"/>
      <c r="BC411" s="70"/>
      <c r="BD411" s="70"/>
      <c r="BE411" s="70"/>
      <c r="BF411" s="70"/>
      <c r="BG411" s="70"/>
      <c r="BH411" s="70"/>
      <c r="BI411" s="70"/>
      <c r="BJ411" s="70"/>
      <c r="BK411" s="70"/>
      <c r="BL411" s="70"/>
      <c r="BM411" s="70"/>
      <c r="BN411" s="70"/>
      <c r="BO411" s="70"/>
      <c r="BP411" s="70"/>
      <c r="BQ411" s="70"/>
      <c r="BR411" s="70"/>
      <c r="BS411" s="70"/>
      <c r="BT411" s="70"/>
      <c r="BU411" s="70"/>
      <c r="BV411" s="70"/>
      <c r="BW411" s="70"/>
      <c r="BX411" s="70"/>
      <c r="BY411" s="70"/>
      <c r="BZ411" s="70"/>
      <c r="CA411" s="70"/>
      <c r="CB411" s="70"/>
      <c r="CC411" s="70"/>
      <c r="CD411" s="70"/>
      <c r="CE411" s="70"/>
      <c r="CF411" s="70"/>
      <c r="CG411" s="70"/>
      <c r="CH411" s="70"/>
      <c r="CI411" s="70"/>
      <c r="CJ411" s="70"/>
      <c r="CK411" s="70"/>
      <c r="CL411" s="70"/>
      <c r="CM411" s="70"/>
      <c r="CN411" s="70"/>
    </row>
    <row r="412" spans="1:92" s="4" customFormat="1" ht="21.75" thickTop="1" thickBot="1" x14ac:dyDescent="0.35">
      <c r="A412" s="19"/>
      <c r="B412" s="19"/>
      <c r="C412" s="29"/>
      <c r="D412" s="30"/>
      <c r="E412" s="30"/>
      <c r="F412" s="30"/>
      <c r="G412" s="30"/>
      <c r="H412" s="30"/>
      <c r="I412" s="30"/>
      <c r="J412" s="31"/>
      <c r="K412" s="31"/>
      <c r="L412" s="19"/>
      <c r="M412" s="12"/>
      <c r="N412" s="19"/>
      <c r="O412" s="19"/>
      <c r="P412" s="19"/>
      <c r="Q412" s="19"/>
      <c r="R412" s="19"/>
      <c r="S412" s="70"/>
      <c r="T412" s="70"/>
      <c r="U412" s="70"/>
      <c r="V412" s="70"/>
      <c r="W412" s="70"/>
      <c r="X412" s="70"/>
      <c r="Y412" s="70"/>
      <c r="Z412" s="70"/>
      <c r="AA412" s="70"/>
      <c r="AB412" s="70"/>
      <c r="AC412" s="70"/>
      <c r="AD412" s="70"/>
      <c r="AE412" s="70"/>
      <c r="AF412" s="70"/>
      <c r="AG412" s="70"/>
      <c r="AH412" s="70"/>
      <c r="AI412" s="70"/>
      <c r="AJ412" s="70"/>
      <c r="AK412" s="70"/>
      <c r="AL412" s="70"/>
      <c r="AM412" s="70"/>
      <c r="AN412" s="70"/>
      <c r="AO412" s="70"/>
      <c r="AP412" s="70"/>
      <c r="AQ412" s="70"/>
      <c r="AR412" s="70"/>
      <c r="AS412" s="70"/>
      <c r="AT412" s="70"/>
      <c r="AU412" s="70"/>
      <c r="AV412" s="70"/>
      <c r="AW412" s="70"/>
      <c r="AX412" s="70"/>
      <c r="AY412" s="70"/>
      <c r="AZ412" s="70"/>
      <c r="BA412" s="70"/>
      <c r="BB412" s="70"/>
      <c r="BC412" s="70"/>
      <c r="BD412" s="70"/>
      <c r="BE412" s="70"/>
      <c r="BF412" s="70"/>
      <c r="BG412" s="70"/>
      <c r="BH412" s="70"/>
      <c r="BI412" s="70"/>
      <c r="BJ412" s="70"/>
      <c r="BK412" s="70"/>
      <c r="BL412" s="70"/>
      <c r="BM412" s="70"/>
      <c r="BN412" s="70"/>
      <c r="BO412" s="70"/>
      <c r="BP412" s="70"/>
      <c r="BQ412" s="70"/>
      <c r="BR412" s="70"/>
      <c r="BS412" s="70"/>
      <c r="BT412" s="70"/>
      <c r="BU412" s="70"/>
      <c r="BV412" s="70"/>
      <c r="BW412" s="70"/>
      <c r="BX412" s="70"/>
      <c r="BY412" s="70"/>
      <c r="BZ412" s="70"/>
      <c r="CA412" s="70"/>
      <c r="CB412" s="70"/>
      <c r="CC412" s="70"/>
      <c r="CD412" s="70"/>
      <c r="CE412" s="70"/>
      <c r="CF412" s="70"/>
      <c r="CG412" s="70"/>
      <c r="CH412" s="70"/>
      <c r="CI412" s="70"/>
      <c r="CJ412" s="70"/>
      <c r="CK412" s="70"/>
      <c r="CL412" s="70"/>
      <c r="CM412" s="70"/>
      <c r="CN412" s="70"/>
    </row>
    <row r="413" spans="1:92" s="4" customFormat="1" ht="52.5" thickTop="1" thickBot="1" x14ac:dyDescent="0.4">
      <c r="A413" s="19"/>
      <c r="B413" s="19"/>
      <c r="C413" s="137" t="s">
        <v>40</v>
      </c>
      <c r="D413" s="138" t="s">
        <v>40</v>
      </c>
      <c r="E413" s="222" t="s">
        <v>147</v>
      </c>
      <c r="F413" s="222"/>
      <c r="G413" s="222"/>
      <c r="H413" s="222"/>
      <c r="I413" s="222"/>
      <c r="J413" s="139" t="s">
        <v>42</v>
      </c>
      <c r="K413" s="12"/>
      <c r="L413" s="19"/>
      <c r="M413" s="19"/>
      <c r="N413" s="19"/>
      <c r="O413" s="19"/>
      <c r="P413" s="19"/>
      <c r="Q413" s="19"/>
      <c r="R413" s="19"/>
      <c r="S413" s="70"/>
      <c r="T413" s="70"/>
      <c r="U413" s="70"/>
      <c r="V413" s="70"/>
      <c r="W413" s="70"/>
      <c r="X413" s="70"/>
      <c r="Y413" s="70"/>
      <c r="Z413" s="70"/>
      <c r="AA413" s="70"/>
      <c r="AB413" s="70"/>
      <c r="AC413" s="70"/>
      <c r="AD413" s="70"/>
      <c r="AE413" s="70"/>
      <c r="AF413" s="70"/>
      <c r="AG413" s="70"/>
      <c r="AH413" s="70"/>
      <c r="AI413" s="70"/>
      <c r="AJ413" s="70"/>
      <c r="AK413" s="70"/>
      <c r="AL413" s="70"/>
      <c r="AM413" s="70"/>
      <c r="AN413" s="70"/>
      <c r="AO413" s="70"/>
      <c r="AP413" s="70"/>
      <c r="AQ413" s="70"/>
      <c r="AR413" s="70"/>
      <c r="AS413" s="70"/>
      <c r="AT413" s="70"/>
      <c r="AU413" s="70"/>
      <c r="AV413" s="70"/>
      <c r="AW413" s="70"/>
      <c r="AX413" s="70"/>
      <c r="AY413" s="70"/>
      <c r="AZ413" s="70"/>
      <c r="BA413" s="70"/>
      <c r="BB413" s="70"/>
      <c r="BC413" s="70"/>
      <c r="BD413" s="70"/>
      <c r="BE413" s="70"/>
      <c r="BF413" s="70"/>
      <c r="BG413" s="70"/>
      <c r="BH413" s="70"/>
      <c r="BI413" s="70"/>
      <c r="BJ413" s="70"/>
      <c r="BK413" s="70"/>
      <c r="BL413" s="70"/>
      <c r="BM413" s="70"/>
      <c r="BN413" s="70"/>
      <c r="BO413" s="70"/>
      <c r="BP413" s="70"/>
      <c r="BQ413" s="70"/>
      <c r="BR413" s="70"/>
      <c r="BS413" s="70"/>
      <c r="BT413" s="70"/>
      <c r="BU413" s="70"/>
      <c r="BV413" s="70"/>
      <c r="BW413" s="70"/>
      <c r="BX413" s="70"/>
      <c r="BY413" s="70"/>
      <c r="BZ413" s="70"/>
      <c r="CA413" s="70"/>
      <c r="CB413" s="70"/>
      <c r="CC413" s="70"/>
      <c r="CD413" s="70"/>
      <c r="CE413" s="70"/>
      <c r="CF413" s="70"/>
      <c r="CG413" s="70"/>
      <c r="CH413" s="70"/>
      <c r="CI413" s="70"/>
      <c r="CJ413" s="70"/>
      <c r="CK413" s="70"/>
      <c r="CL413" s="70"/>
      <c r="CM413" s="70"/>
      <c r="CN413" s="70"/>
    </row>
    <row r="414" spans="1:92" s="4" customFormat="1" ht="27.75" thickTop="1" thickBot="1" x14ac:dyDescent="0.4">
      <c r="A414" s="19"/>
      <c r="B414" s="19"/>
      <c r="C414" s="115"/>
      <c r="D414" s="223" t="s">
        <v>235</v>
      </c>
      <c r="E414" s="223"/>
      <c r="F414" s="223"/>
      <c r="G414" s="223"/>
      <c r="H414" s="223"/>
      <c r="I414" s="223"/>
      <c r="J414" s="144"/>
      <c r="K414" s="12"/>
      <c r="L414" s="19"/>
      <c r="M414" s="19"/>
      <c r="N414" s="19"/>
      <c r="O414" s="19"/>
      <c r="P414" s="19"/>
      <c r="Q414" s="19"/>
      <c r="R414" s="19"/>
      <c r="S414" s="70"/>
      <c r="T414" s="70"/>
      <c r="U414" s="70"/>
      <c r="V414" s="70"/>
      <c r="W414" s="70"/>
      <c r="X414" s="70"/>
      <c r="Y414" s="70"/>
      <c r="Z414" s="70"/>
      <c r="AA414" s="70"/>
      <c r="AB414" s="70"/>
      <c r="AC414" s="70"/>
      <c r="AD414" s="70"/>
      <c r="AE414" s="70"/>
      <c r="AF414" s="70"/>
      <c r="AG414" s="70"/>
      <c r="AH414" s="70"/>
      <c r="AI414" s="70"/>
      <c r="AJ414" s="70"/>
      <c r="AK414" s="70"/>
      <c r="AL414" s="70"/>
      <c r="AM414" s="70"/>
      <c r="AN414" s="70"/>
      <c r="AO414" s="70"/>
      <c r="AP414" s="70"/>
      <c r="AQ414" s="70"/>
      <c r="AR414" s="70"/>
      <c r="AS414" s="70"/>
      <c r="AT414" s="70"/>
      <c r="AU414" s="70"/>
      <c r="AV414" s="70"/>
      <c r="AW414" s="70"/>
      <c r="AX414" s="70"/>
      <c r="AY414" s="70"/>
      <c r="AZ414" s="70"/>
      <c r="BA414" s="70"/>
      <c r="BB414" s="70"/>
      <c r="BC414" s="70"/>
      <c r="BD414" s="70"/>
      <c r="BE414" s="70"/>
      <c r="BF414" s="70"/>
      <c r="BG414" s="70"/>
      <c r="BH414" s="70"/>
      <c r="BI414" s="70"/>
      <c r="BJ414" s="70"/>
      <c r="BK414" s="70"/>
      <c r="BL414" s="70"/>
      <c r="BM414" s="70"/>
      <c r="BN414" s="70"/>
      <c r="BO414" s="70"/>
      <c r="BP414" s="70"/>
      <c r="BQ414" s="70"/>
      <c r="BR414" s="70"/>
      <c r="BS414" s="70"/>
      <c r="BT414" s="70"/>
      <c r="BU414" s="70"/>
      <c r="BV414" s="70"/>
      <c r="BW414" s="70"/>
      <c r="BX414" s="70"/>
      <c r="BY414" s="70"/>
      <c r="BZ414" s="70"/>
      <c r="CA414" s="70"/>
      <c r="CB414" s="70"/>
      <c r="CC414" s="70"/>
      <c r="CD414" s="70"/>
      <c r="CE414" s="70"/>
      <c r="CF414" s="70"/>
      <c r="CG414" s="70"/>
      <c r="CH414" s="70"/>
      <c r="CI414" s="70"/>
      <c r="CJ414" s="70"/>
      <c r="CK414" s="70"/>
      <c r="CL414" s="70"/>
      <c r="CM414" s="70"/>
      <c r="CN414" s="70"/>
    </row>
    <row r="415" spans="1:92" s="4" customFormat="1" ht="27" thickTop="1" x14ac:dyDescent="0.4">
      <c r="A415" s="19"/>
      <c r="B415" s="19"/>
      <c r="C415" s="113">
        <v>411</v>
      </c>
      <c r="D415" s="229" t="s">
        <v>269</v>
      </c>
      <c r="E415" s="229"/>
      <c r="F415" s="229"/>
      <c r="G415" s="229"/>
      <c r="H415" s="229"/>
      <c r="I415" s="229"/>
      <c r="J415" s="128">
        <f>SUM(J416:J420)</f>
        <v>78730</v>
      </c>
      <c r="K415" s="12"/>
      <c r="L415" s="19"/>
      <c r="M415" s="19"/>
      <c r="N415" s="19"/>
      <c r="O415" s="19"/>
      <c r="P415" s="19"/>
      <c r="Q415" s="19"/>
      <c r="R415" s="19"/>
      <c r="S415" s="70"/>
      <c r="T415" s="70"/>
      <c r="U415" s="70"/>
      <c r="V415" s="70"/>
      <c r="W415" s="70"/>
      <c r="X415" s="70"/>
      <c r="Y415" s="70"/>
      <c r="Z415" s="70"/>
      <c r="AA415" s="70"/>
      <c r="AB415" s="70"/>
      <c r="AC415" s="70"/>
      <c r="AD415" s="70"/>
      <c r="AE415" s="70"/>
      <c r="AF415" s="70"/>
      <c r="AG415" s="70"/>
      <c r="AH415" s="70"/>
      <c r="AI415" s="70"/>
      <c r="AJ415" s="70"/>
      <c r="AK415" s="70"/>
      <c r="AL415" s="70"/>
      <c r="AM415" s="70"/>
      <c r="AN415" s="70"/>
      <c r="AO415" s="70"/>
      <c r="AP415" s="70"/>
      <c r="AQ415" s="70"/>
      <c r="AR415" s="70"/>
      <c r="AS415" s="70"/>
      <c r="AT415" s="70"/>
      <c r="AU415" s="70"/>
      <c r="AV415" s="70"/>
      <c r="AW415" s="70"/>
      <c r="AX415" s="70"/>
      <c r="AY415" s="70"/>
      <c r="AZ415" s="70"/>
      <c r="BA415" s="70"/>
      <c r="BB415" s="70"/>
      <c r="BC415" s="70"/>
      <c r="BD415" s="70"/>
      <c r="BE415" s="70"/>
      <c r="BF415" s="70"/>
      <c r="BG415" s="70"/>
      <c r="BH415" s="70"/>
      <c r="BI415" s="70"/>
      <c r="BJ415" s="70"/>
      <c r="BK415" s="70"/>
      <c r="BL415" s="70"/>
      <c r="BM415" s="70"/>
      <c r="BN415" s="70"/>
      <c r="BO415" s="70"/>
      <c r="BP415" s="70"/>
      <c r="BQ415" s="70"/>
      <c r="BR415" s="70"/>
      <c r="BS415" s="70"/>
      <c r="BT415" s="70"/>
      <c r="BU415" s="70"/>
      <c r="BV415" s="70"/>
      <c r="BW415" s="70"/>
      <c r="BX415" s="70"/>
      <c r="BY415" s="70"/>
      <c r="BZ415" s="70"/>
      <c r="CA415" s="70"/>
      <c r="CB415" s="70"/>
      <c r="CC415" s="70"/>
      <c r="CD415" s="70"/>
      <c r="CE415" s="70"/>
      <c r="CF415" s="70"/>
      <c r="CG415" s="70"/>
      <c r="CH415" s="70"/>
      <c r="CI415" s="70"/>
      <c r="CJ415" s="70"/>
      <c r="CK415" s="70"/>
      <c r="CL415" s="70"/>
      <c r="CM415" s="70"/>
      <c r="CN415" s="70"/>
    </row>
    <row r="416" spans="1:92" s="14" customFormat="1" ht="32.25" customHeight="1" x14ac:dyDescent="0.35">
      <c r="A416" s="19"/>
      <c r="B416" s="19"/>
      <c r="C416" s="89"/>
      <c r="D416" s="20">
        <v>4111</v>
      </c>
      <c r="E416" s="203" t="s">
        <v>212</v>
      </c>
      <c r="F416" s="203"/>
      <c r="G416" s="203"/>
      <c r="H416" s="203"/>
      <c r="I416" s="203"/>
      <c r="J416" s="83">
        <f>36000+7000+4400</f>
        <v>47400</v>
      </c>
      <c r="K416" s="152"/>
      <c r="L416" s="19"/>
      <c r="M416" s="19"/>
      <c r="N416" s="19"/>
      <c r="O416" s="19"/>
      <c r="P416" s="19"/>
      <c r="Q416" s="19"/>
      <c r="R416" s="19"/>
      <c r="S416" s="70"/>
      <c r="T416" s="70"/>
      <c r="U416" s="70"/>
      <c r="V416" s="70"/>
      <c r="W416" s="70"/>
      <c r="X416" s="70"/>
      <c r="Y416" s="70"/>
      <c r="Z416" s="70"/>
      <c r="AA416" s="70"/>
      <c r="AB416" s="70"/>
      <c r="AC416" s="70"/>
      <c r="AD416" s="70"/>
      <c r="AE416" s="70"/>
      <c r="AF416" s="70"/>
      <c r="AG416" s="70"/>
      <c r="AH416" s="70"/>
      <c r="AI416" s="70"/>
      <c r="AJ416" s="70"/>
      <c r="AK416" s="70"/>
      <c r="AL416" s="70"/>
      <c r="AM416" s="70"/>
      <c r="AN416" s="70"/>
      <c r="AO416" s="70"/>
      <c r="AP416" s="70"/>
      <c r="AQ416" s="70"/>
      <c r="AR416" s="70"/>
      <c r="AS416" s="70"/>
      <c r="AT416" s="70"/>
      <c r="AU416" s="70"/>
      <c r="AV416" s="70"/>
      <c r="AW416" s="70"/>
      <c r="AX416" s="70"/>
      <c r="AY416" s="70"/>
      <c r="AZ416" s="70"/>
      <c r="BA416" s="70"/>
      <c r="BB416" s="70"/>
      <c r="BC416" s="70"/>
      <c r="BD416" s="70"/>
      <c r="BE416" s="70"/>
      <c r="BF416" s="70"/>
      <c r="BG416" s="70"/>
      <c r="BH416" s="70"/>
      <c r="BI416" s="70"/>
      <c r="BJ416" s="70"/>
      <c r="BK416" s="70"/>
      <c r="BL416" s="70"/>
      <c r="BM416" s="70"/>
      <c r="BN416" s="70"/>
      <c r="BO416" s="70"/>
      <c r="BP416" s="70"/>
      <c r="BQ416" s="70"/>
      <c r="BR416" s="70"/>
      <c r="BS416" s="70"/>
      <c r="BT416" s="70"/>
      <c r="BU416" s="70"/>
      <c r="BV416" s="70"/>
      <c r="BW416" s="70"/>
      <c r="BX416" s="70"/>
      <c r="BY416" s="70"/>
      <c r="BZ416" s="70"/>
      <c r="CA416" s="70"/>
      <c r="CB416" s="70"/>
      <c r="CC416" s="70"/>
      <c r="CD416" s="70"/>
      <c r="CE416" s="70"/>
      <c r="CF416" s="70"/>
      <c r="CG416" s="70"/>
      <c r="CH416" s="70"/>
      <c r="CI416" s="70"/>
      <c r="CJ416" s="70"/>
      <c r="CK416" s="70"/>
      <c r="CL416" s="70"/>
      <c r="CM416" s="70"/>
      <c r="CN416" s="70"/>
    </row>
    <row r="417" spans="1:92" s="14" customFormat="1" ht="25.5" x14ac:dyDescent="0.35">
      <c r="A417" s="19"/>
      <c r="B417" s="19"/>
      <c r="C417" s="89"/>
      <c r="D417" s="20">
        <v>4112</v>
      </c>
      <c r="E417" s="203" t="s">
        <v>260</v>
      </c>
      <c r="F417" s="203"/>
      <c r="G417" s="203"/>
      <c r="H417" s="203"/>
      <c r="I417" s="203"/>
      <c r="J417" s="83">
        <f>4600+1000+650</f>
        <v>6250</v>
      </c>
      <c r="K417" s="12"/>
      <c r="L417" s="19"/>
      <c r="M417" s="19"/>
      <c r="N417" s="19"/>
      <c r="O417" s="19"/>
      <c r="P417" s="19"/>
      <c r="Q417" s="19"/>
      <c r="R417" s="19"/>
      <c r="S417" s="70"/>
      <c r="T417" s="70"/>
      <c r="U417" s="70"/>
      <c r="V417" s="70"/>
      <c r="W417" s="70"/>
      <c r="X417" s="70"/>
      <c r="Y417" s="70"/>
      <c r="Z417" s="70"/>
      <c r="AA417" s="70"/>
      <c r="AB417" s="70"/>
      <c r="AC417" s="70"/>
      <c r="AD417" s="70"/>
      <c r="AE417" s="70"/>
      <c r="AF417" s="70"/>
      <c r="AG417" s="70"/>
      <c r="AH417" s="70"/>
      <c r="AI417" s="70"/>
      <c r="AJ417" s="70"/>
      <c r="AK417" s="70"/>
      <c r="AL417" s="70"/>
      <c r="AM417" s="70"/>
      <c r="AN417" s="70"/>
      <c r="AO417" s="70"/>
      <c r="AP417" s="70"/>
      <c r="AQ417" s="70"/>
      <c r="AR417" s="70"/>
      <c r="AS417" s="70"/>
      <c r="AT417" s="70"/>
      <c r="AU417" s="70"/>
      <c r="AV417" s="70"/>
      <c r="AW417" s="70"/>
      <c r="AX417" s="70"/>
      <c r="AY417" s="70"/>
      <c r="AZ417" s="70"/>
      <c r="BA417" s="70"/>
      <c r="BB417" s="70"/>
      <c r="BC417" s="70"/>
      <c r="BD417" s="70"/>
      <c r="BE417" s="70"/>
      <c r="BF417" s="70"/>
      <c r="BG417" s="70"/>
      <c r="BH417" s="70"/>
      <c r="BI417" s="70"/>
      <c r="BJ417" s="70"/>
      <c r="BK417" s="70"/>
      <c r="BL417" s="70"/>
      <c r="BM417" s="70"/>
      <c r="BN417" s="70"/>
      <c r="BO417" s="70"/>
      <c r="BP417" s="70"/>
      <c r="BQ417" s="70"/>
      <c r="BR417" s="70"/>
      <c r="BS417" s="70"/>
      <c r="BT417" s="70"/>
      <c r="BU417" s="70"/>
      <c r="BV417" s="70"/>
      <c r="BW417" s="70"/>
      <c r="BX417" s="70"/>
      <c r="BY417" s="70"/>
      <c r="BZ417" s="70"/>
      <c r="CA417" s="70"/>
      <c r="CB417" s="70"/>
      <c r="CC417" s="70"/>
      <c r="CD417" s="70"/>
      <c r="CE417" s="70"/>
      <c r="CF417" s="70"/>
      <c r="CG417" s="70"/>
      <c r="CH417" s="70"/>
      <c r="CI417" s="70"/>
      <c r="CJ417" s="70"/>
      <c r="CK417" s="70"/>
      <c r="CL417" s="70"/>
      <c r="CM417" s="70"/>
      <c r="CN417" s="70"/>
    </row>
    <row r="418" spans="1:92" s="14" customFormat="1" ht="29.25" customHeight="1" x14ac:dyDescent="0.35">
      <c r="A418" s="19"/>
      <c r="B418" s="19"/>
      <c r="C418" s="89"/>
      <c r="D418" s="20">
        <v>4113</v>
      </c>
      <c r="E418" s="203" t="s">
        <v>182</v>
      </c>
      <c r="F418" s="203"/>
      <c r="G418" s="203"/>
      <c r="H418" s="203"/>
      <c r="I418" s="203"/>
      <c r="J418" s="83">
        <f>13000+2650+1600</f>
        <v>17250</v>
      </c>
      <c r="K418" s="12"/>
      <c r="L418" s="19"/>
      <c r="M418" s="19"/>
      <c r="N418" s="19"/>
      <c r="O418" s="19"/>
      <c r="P418" s="19"/>
      <c r="Q418" s="19"/>
      <c r="R418" s="19"/>
      <c r="S418" s="70"/>
      <c r="T418" s="70"/>
      <c r="U418" s="70"/>
      <c r="V418" s="70"/>
      <c r="W418" s="70"/>
      <c r="X418" s="70"/>
      <c r="Y418" s="70"/>
      <c r="Z418" s="70"/>
      <c r="AA418" s="70"/>
      <c r="AB418" s="70"/>
      <c r="AC418" s="70"/>
      <c r="AD418" s="70"/>
      <c r="AE418" s="70"/>
      <c r="AF418" s="70"/>
      <c r="AG418" s="70"/>
      <c r="AH418" s="70"/>
      <c r="AI418" s="70"/>
      <c r="AJ418" s="70"/>
      <c r="AK418" s="70"/>
      <c r="AL418" s="70"/>
      <c r="AM418" s="70"/>
      <c r="AN418" s="70"/>
      <c r="AO418" s="70"/>
      <c r="AP418" s="70"/>
      <c r="AQ418" s="70"/>
      <c r="AR418" s="70"/>
      <c r="AS418" s="70"/>
      <c r="AT418" s="70"/>
      <c r="AU418" s="70"/>
      <c r="AV418" s="70"/>
      <c r="AW418" s="70"/>
      <c r="AX418" s="70"/>
      <c r="AY418" s="70"/>
      <c r="AZ418" s="70"/>
      <c r="BA418" s="70"/>
      <c r="BB418" s="70"/>
      <c r="BC418" s="70"/>
      <c r="BD418" s="70"/>
      <c r="BE418" s="70"/>
      <c r="BF418" s="70"/>
      <c r="BG418" s="70"/>
      <c r="BH418" s="70"/>
      <c r="BI418" s="70"/>
      <c r="BJ418" s="70"/>
      <c r="BK418" s="70"/>
      <c r="BL418" s="70"/>
      <c r="BM418" s="70"/>
      <c r="BN418" s="70"/>
      <c r="BO418" s="70"/>
      <c r="BP418" s="70"/>
      <c r="BQ418" s="70"/>
      <c r="BR418" s="70"/>
      <c r="BS418" s="70"/>
      <c r="BT418" s="70"/>
      <c r="BU418" s="70"/>
      <c r="BV418" s="70"/>
      <c r="BW418" s="70"/>
      <c r="BX418" s="70"/>
      <c r="BY418" s="70"/>
      <c r="BZ418" s="70"/>
      <c r="CA418" s="70"/>
      <c r="CB418" s="70"/>
      <c r="CC418" s="70"/>
      <c r="CD418" s="70"/>
      <c r="CE418" s="70"/>
      <c r="CF418" s="70"/>
      <c r="CG418" s="70"/>
      <c r="CH418" s="70"/>
      <c r="CI418" s="70"/>
      <c r="CJ418" s="70"/>
      <c r="CK418" s="70"/>
      <c r="CL418" s="70"/>
      <c r="CM418" s="70"/>
      <c r="CN418" s="70"/>
    </row>
    <row r="419" spans="1:92" s="14" customFormat="1" ht="25.5" x14ac:dyDescent="0.35">
      <c r="A419" s="19"/>
      <c r="B419" s="19"/>
      <c r="C419" s="89"/>
      <c r="D419" s="20">
        <v>4114</v>
      </c>
      <c r="E419" s="203" t="s">
        <v>214</v>
      </c>
      <c r="F419" s="203"/>
      <c r="G419" s="203"/>
      <c r="H419" s="203"/>
      <c r="I419" s="203"/>
      <c r="J419" s="83">
        <f>5000+1200+750</f>
        <v>6950</v>
      </c>
      <c r="K419" s="12"/>
      <c r="L419" s="12"/>
      <c r="M419" s="19"/>
      <c r="N419" s="19"/>
      <c r="O419" s="19"/>
      <c r="P419" s="19"/>
      <c r="Q419" s="19"/>
      <c r="R419" s="19"/>
      <c r="S419" s="70"/>
      <c r="T419" s="70"/>
      <c r="U419" s="70"/>
      <c r="V419" s="70"/>
      <c r="W419" s="70"/>
      <c r="X419" s="70"/>
      <c r="Y419" s="70"/>
      <c r="Z419" s="70"/>
      <c r="AA419" s="70"/>
      <c r="AB419" s="70"/>
      <c r="AC419" s="70"/>
      <c r="AD419" s="70"/>
      <c r="AE419" s="70"/>
      <c r="AF419" s="70"/>
      <c r="AG419" s="70"/>
      <c r="AH419" s="70"/>
      <c r="AI419" s="70"/>
      <c r="AJ419" s="70"/>
      <c r="AK419" s="70"/>
      <c r="AL419" s="70"/>
      <c r="AM419" s="70"/>
      <c r="AN419" s="70"/>
      <c r="AO419" s="70"/>
      <c r="AP419" s="70"/>
      <c r="AQ419" s="70"/>
      <c r="AR419" s="70"/>
      <c r="AS419" s="70"/>
      <c r="AT419" s="70"/>
      <c r="AU419" s="70"/>
      <c r="AV419" s="70"/>
      <c r="AW419" s="70"/>
      <c r="AX419" s="70"/>
      <c r="AY419" s="70"/>
      <c r="AZ419" s="70"/>
      <c r="BA419" s="70"/>
      <c r="BB419" s="70"/>
      <c r="BC419" s="70"/>
      <c r="BD419" s="70"/>
      <c r="BE419" s="70"/>
      <c r="BF419" s="70"/>
      <c r="BG419" s="70"/>
      <c r="BH419" s="70"/>
      <c r="BI419" s="70"/>
      <c r="BJ419" s="70"/>
      <c r="BK419" s="70"/>
      <c r="BL419" s="70"/>
      <c r="BM419" s="70"/>
      <c r="BN419" s="70"/>
      <c r="BO419" s="70"/>
      <c r="BP419" s="70"/>
      <c r="BQ419" s="70"/>
      <c r="BR419" s="70"/>
      <c r="BS419" s="70"/>
      <c r="BT419" s="70"/>
      <c r="BU419" s="70"/>
      <c r="BV419" s="70"/>
      <c r="BW419" s="70"/>
      <c r="BX419" s="70"/>
      <c r="BY419" s="70"/>
      <c r="BZ419" s="70"/>
      <c r="CA419" s="70"/>
      <c r="CB419" s="70"/>
      <c r="CC419" s="70"/>
      <c r="CD419" s="70"/>
      <c r="CE419" s="70"/>
      <c r="CF419" s="70"/>
      <c r="CG419" s="70"/>
      <c r="CH419" s="70"/>
      <c r="CI419" s="70"/>
      <c r="CJ419" s="70"/>
      <c r="CK419" s="70"/>
      <c r="CL419" s="70"/>
      <c r="CM419" s="70"/>
      <c r="CN419" s="70"/>
    </row>
    <row r="420" spans="1:92" s="14" customFormat="1" ht="25.5" x14ac:dyDescent="0.35">
      <c r="A420" s="19"/>
      <c r="B420" s="19"/>
      <c r="C420" s="89"/>
      <c r="D420" s="20">
        <v>4115</v>
      </c>
      <c r="E420" s="203" t="s">
        <v>152</v>
      </c>
      <c r="F420" s="203"/>
      <c r="G420" s="203"/>
      <c r="H420" s="203"/>
      <c r="I420" s="203"/>
      <c r="J420" s="83">
        <f>630+150+100</f>
        <v>880</v>
      </c>
      <c r="K420" s="12"/>
      <c r="L420" s="12"/>
      <c r="M420" s="19"/>
      <c r="N420" s="19"/>
      <c r="O420" s="19"/>
      <c r="P420" s="19"/>
      <c r="Q420" s="19"/>
      <c r="R420" s="19"/>
      <c r="S420" s="70"/>
      <c r="T420" s="70"/>
      <c r="U420" s="70"/>
      <c r="V420" s="70"/>
      <c r="W420" s="70"/>
      <c r="X420" s="70"/>
      <c r="Y420" s="70"/>
      <c r="Z420" s="70"/>
      <c r="AA420" s="70"/>
      <c r="AB420" s="70"/>
      <c r="AC420" s="70"/>
      <c r="AD420" s="70"/>
      <c r="AE420" s="70"/>
      <c r="AF420" s="70"/>
      <c r="AG420" s="70"/>
      <c r="AH420" s="70"/>
      <c r="AI420" s="70"/>
      <c r="AJ420" s="70"/>
      <c r="AK420" s="70"/>
      <c r="AL420" s="70"/>
      <c r="AM420" s="70"/>
      <c r="AN420" s="70"/>
      <c r="AO420" s="70"/>
      <c r="AP420" s="70"/>
      <c r="AQ420" s="70"/>
      <c r="AR420" s="70"/>
      <c r="AS420" s="70"/>
      <c r="AT420" s="70"/>
      <c r="AU420" s="70"/>
      <c r="AV420" s="70"/>
      <c r="AW420" s="70"/>
      <c r="AX420" s="70"/>
      <c r="AY420" s="70"/>
      <c r="AZ420" s="70"/>
      <c r="BA420" s="70"/>
      <c r="BB420" s="70"/>
      <c r="BC420" s="70"/>
      <c r="BD420" s="70"/>
      <c r="BE420" s="70"/>
      <c r="BF420" s="70"/>
      <c r="BG420" s="70"/>
      <c r="BH420" s="70"/>
      <c r="BI420" s="70"/>
      <c r="BJ420" s="70"/>
      <c r="BK420" s="70"/>
      <c r="BL420" s="70"/>
      <c r="BM420" s="70"/>
      <c r="BN420" s="70"/>
      <c r="BO420" s="70"/>
      <c r="BP420" s="70"/>
      <c r="BQ420" s="70"/>
      <c r="BR420" s="70"/>
      <c r="BS420" s="70"/>
      <c r="BT420" s="70"/>
      <c r="BU420" s="70"/>
      <c r="BV420" s="70"/>
      <c r="BW420" s="70"/>
      <c r="BX420" s="70"/>
      <c r="BY420" s="70"/>
      <c r="BZ420" s="70"/>
      <c r="CA420" s="70"/>
      <c r="CB420" s="70"/>
      <c r="CC420" s="70"/>
      <c r="CD420" s="70"/>
      <c r="CE420" s="70"/>
      <c r="CF420" s="70"/>
      <c r="CG420" s="70"/>
      <c r="CH420" s="70"/>
      <c r="CI420" s="70"/>
      <c r="CJ420" s="70"/>
      <c r="CK420" s="70"/>
      <c r="CL420" s="70"/>
      <c r="CM420" s="70"/>
      <c r="CN420" s="70"/>
    </row>
    <row r="421" spans="1:92" ht="26.25" x14ac:dyDescent="0.4">
      <c r="A421" s="19"/>
      <c r="B421" s="19"/>
      <c r="C421" s="89">
        <v>412</v>
      </c>
      <c r="D421" s="204" t="s">
        <v>185</v>
      </c>
      <c r="E421" s="204"/>
      <c r="F421" s="204"/>
      <c r="G421" s="204"/>
      <c r="H421" s="204"/>
      <c r="I421" s="204"/>
      <c r="J421" s="90">
        <f>SUM(J422:J423)</f>
        <v>200</v>
      </c>
      <c r="K421" s="12"/>
      <c r="L421" s="12"/>
      <c r="M421" s="19"/>
      <c r="N421" s="19"/>
      <c r="O421" s="19"/>
      <c r="P421" s="19"/>
      <c r="Q421" s="19"/>
      <c r="R421" s="19"/>
    </row>
    <row r="422" spans="1:92" s="14" customFormat="1" ht="25.5" x14ac:dyDescent="0.35">
      <c r="A422" s="19"/>
      <c r="B422" s="19"/>
      <c r="C422" s="89"/>
      <c r="D422" s="20">
        <v>4123</v>
      </c>
      <c r="E422" s="203" t="s">
        <v>154</v>
      </c>
      <c r="F422" s="203"/>
      <c r="G422" s="203"/>
      <c r="H422" s="203"/>
      <c r="I422" s="203"/>
      <c r="J422" s="83">
        <v>0</v>
      </c>
      <c r="K422" s="12"/>
      <c r="L422" s="12"/>
      <c r="M422" s="19"/>
      <c r="N422" s="19"/>
      <c r="O422" s="19"/>
      <c r="P422" s="19"/>
      <c r="Q422" s="19"/>
      <c r="R422" s="19"/>
      <c r="S422" s="70"/>
      <c r="T422" s="70"/>
      <c r="U422" s="70"/>
      <c r="V422" s="70"/>
      <c r="W422" s="70"/>
      <c r="X422" s="70"/>
      <c r="Y422" s="70"/>
      <c r="Z422" s="70"/>
      <c r="AA422" s="70"/>
      <c r="AB422" s="70"/>
      <c r="AC422" s="70"/>
      <c r="AD422" s="70"/>
      <c r="AE422" s="70"/>
      <c r="AF422" s="70"/>
      <c r="AG422" s="70"/>
      <c r="AH422" s="70"/>
      <c r="AI422" s="70"/>
      <c r="AJ422" s="70"/>
      <c r="AK422" s="70"/>
      <c r="AL422" s="70"/>
      <c r="AM422" s="70"/>
      <c r="AN422" s="70"/>
      <c r="AO422" s="70"/>
      <c r="AP422" s="70"/>
      <c r="AQ422" s="70"/>
      <c r="AR422" s="70"/>
      <c r="AS422" s="70"/>
      <c r="AT422" s="70"/>
      <c r="AU422" s="70"/>
      <c r="AV422" s="70"/>
      <c r="AW422" s="70"/>
      <c r="AX422" s="70"/>
      <c r="AY422" s="70"/>
      <c r="AZ422" s="70"/>
      <c r="BA422" s="70"/>
      <c r="BB422" s="70"/>
      <c r="BC422" s="70"/>
      <c r="BD422" s="70"/>
      <c r="BE422" s="70"/>
      <c r="BF422" s="70"/>
      <c r="BG422" s="70"/>
      <c r="BH422" s="70"/>
      <c r="BI422" s="70"/>
      <c r="BJ422" s="70"/>
      <c r="BK422" s="70"/>
      <c r="BL422" s="70"/>
      <c r="BM422" s="70"/>
      <c r="BN422" s="70"/>
      <c r="BO422" s="70"/>
      <c r="BP422" s="70"/>
      <c r="BQ422" s="70"/>
      <c r="BR422" s="70"/>
      <c r="BS422" s="70"/>
      <c r="BT422" s="70"/>
      <c r="BU422" s="70"/>
      <c r="BV422" s="70"/>
      <c r="BW422" s="70"/>
      <c r="BX422" s="70"/>
      <c r="BY422" s="70"/>
      <c r="BZ422" s="70"/>
      <c r="CA422" s="70"/>
      <c r="CB422" s="70"/>
      <c r="CC422" s="70"/>
      <c r="CD422" s="70"/>
      <c r="CE422" s="70"/>
      <c r="CF422" s="70"/>
      <c r="CG422" s="70"/>
      <c r="CH422" s="70"/>
      <c r="CI422" s="70"/>
      <c r="CJ422" s="70"/>
      <c r="CK422" s="70"/>
      <c r="CL422" s="70"/>
      <c r="CM422" s="70"/>
      <c r="CN422" s="70"/>
    </row>
    <row r="423" spans="1:92" s="14" customFormat="1" ht="25.5" x14ac:dyDescent="0.35">
      <c r="A423" s="19"/>
      <c r="B423" s="19"/>
      <c r="C423" s="89"/>
      <c r="D423" s="20">
        <v>4127</v>
      </c>
      <c r="E423" s="203" t="s">
        <v>261</v>
      </c>
      <c r="F423" s="203"/>
      <c r="G423" s="203"/>
      <c r="H423" s="203"/>
      <c r="I423" s="203"/>
      <c r="J423" s="83">
        <v>200</v>
      </c>
      <c r="K423" s="12"/>
      <c r="L423" s="12"/>
      <c r="M423" s="19"/>
      <c r="N423" s="19"/>
      <c r="O423" s="19"/>
      <c r="P423" s="19"/>
      <c r="Q423" s="19"/>
      <c r="R423" s="19"/>
      <c r="S423" s="70"/>
      <c r="T423" s="70"/>
      <c r="U423" s="70"/>
      <c r="V423" s="70"/>
      <c r="W423" s="70"/>
      <c r="X423" s="70"/>
      <c r="Y423" s="70"/>
      <c r="Z423" s="70"/>
      <c r="AA423" s="70"/>
      <c r="AB423" s="70"/>
      <c r="AC423" s="70"/>
      <c r="AD423" s="70"/>
      <c r="AE423" s="70"/>
      <c r="AF423" s="70"/>
      <c r="AG423" s="70"/>
      <c r="AH423" s="70"/>
      <c r="AI423" s="70"/>
      <c r="AJ423" s="70"/>
      <c r="AK423" s="70"/>
      <c r="AL423" s="70"/>
      <c r="AM423" s="70"/>
      <c r="AN423" s="70"/>
      <c r="AO423" s="70"/>
      <c r="AP423" s="70"/>
      <c r="AQ423" s="70"/>
      <c r="AR423" s="70"/>
      <c r="AS423" s="70"/>
      <c r="AT423" s="70"/>
      <c r="AU423" s="70"/>
      <c r="AV423" s="70"/>
      <c r="AW423" s="70"/>
      <c r="AX423" s="70"/>
      <c r="AY423" s="70"/>
      <c r="AZ423" s="70"/>
      <c r="BA423" s="70"/>
      <c r="BB423" s="70"/>
      <c r="BC423" s="70"/>
      <c r="BD423" s="70"/>
      <c r="BE423" s="70"/>
      <c r="BF423" s="70"/>
      <c r="BG423" s="70"/>
      <c r="BH423" s="70"/>
      <c r="BI423" s="70"/>
      <c r="BJ423" s="70"/>
      <c r="BK423" s="70"/>
      <c r="BL423" s="70"/>
      <c r="BM423" s="70"/>
      <c r="BN423" s="70"/>
      <c r="BO423" s="70"/>
      <c r="BP423" s="70"/>
      <c r="BQ423" s="70"/>
      <c r="BR423" s="70"/>
      <c r="BS423" s="70"/>
      <c r="BT423" s="70"/>
      <c r="BU423" s="70"/>
      <c r="BV423" s="70"/>
      <c r="BW423" s="70"/>
      <c r="BX423" s="70"/>
      <c r="BY423" s="70"/>
      <c r="BZ423" s="70"/>
      <c r="CA423" s="70"/>
      <c r="CB423" s="70"/>
      <c r="CC423" s="70"/>
      <c r="CD423" s="70"/>
      <c r="CE423" s="70"/>
      <c r="CF423" s="70"/>
      <c r="CG423" s="70"/>
      <c r="CH423" s="70"/>
      <c r="CI423" s="70"/>
      <c r="CJ423" s="70"/>
      <c r="CK423" s="70"/>
      <c r="CL423" s="70"/>
      <c r="CM423" s="70"/>
      <c r="CN423" s="70"/>
    </row>
    <row r="424" spans="1:92" ht="26.25" x14ac:dyDescent="0.4">
      <c r="A424" s="19"/>
      <c r="B424" s="19"/>
      <c r="C424" s="89">
        <v>413</v>
      </c>
      <c r="D424" s="204" t="s">
        <v>88</v>
      </c>
      <c r="E424" s="204"/>
      <c r="F424" s="204"/>
      <c r="G424" s="204"/>
      <c r="H424" s="204"/>
      <c r="I424" s="204"/>
      <c r="J424" s="90">
        <f>SUM(J425)</f>
        <v>0</v>
      </c>
      <c r="K424" s="12"/>
      <c r="L424" s="12"/>
      <c r="M424" s="19"/>
      <c r="N424" s="19"/>
      <c r="O424" s="19"/>
      <c r="P424" s="19"/>
      <c r="Q424" s="19"/>
      <c r="R424" s="19"/>
    </row>
    <row r="425" spans="1:92" s="14" customFormat="1" ht="25.5" x14ac:dyDescent="0.35">
      <c r="A425" s="19"/>
      <c r="B425" s="19"/>
      <c r="C425" s="89"/>
      <c r="D425" s="20">
        <v>4135</v>
      </c>
      <c r="E425" s="203" t="s">
        <v>156</v>
      </c>
      <c r="F425" s="203"/>
      <c r="G425" s="203"/>
      <c r="H425" s="203"/>
      <c r="I425" s="203"/>
      <c r="J425" s="83">
        <v>0</v>
      </c>
      <c r="K425" s="12"/>
      <c r="L425" s="12"/>
      <c r="M425" s="19"/>
      <c r="N425" s="19"/>
      <c r="O425" s="19"/>
      <c r="P425" s="19"/>
      <c r="Q425" s="19"/>
      <c r="R425" s="19"/>
      <c r="S425" s="70"/>
      <c r="T425" s="70"/>
      <c r="U425" s="70"/>
      <c r="V425" s="70"/>
      <c r="W425" s="70"/>
      <c r="X425" s="70"/>
      <c r="Y425" s="70"/>
      <c r="Z425" s="70"/>
      <c r="AA425" s="70"/>
      <c r="AB425" s="70"/>
      <c r="AC425" s="70"/>
      <c r="AD425" s="70"/>
      <c r="AE425" s="70"/>
      <c r="AF425" s="70"/>
      <c r="AG425" s="70"/>
      <c r="AH425" s="70"/>
      <c r="AI425" s="70"/>
      <c r="AJ425" s="70"/>
      <c r="AK425" s="70"/>
      <c r="AL425" s="70"/>
      <c r="AM425" s="70"/>
      <c r="AN425" s="70"/>
      <c r="AO425" s="70"/>
      <c r="AP425" s="70"/>
      <c r="AQ425" s="70"/>
      <c r="AR425" s="70"/>
      <c r="AS425" s="70"/>
      <c r="AT425" s="70"/>
      <c r="AU425" s="70"/>
      <c r="AV425" s="70"/>
      <c r="AW425" s="70"/>
      <c r="AX425" s="70"/>
      <c r="AY425" s="70"/>
      <c r="AZ425" s="70"/>
      <c r="BA425" s="70"/>
      <c r="BB425" s="70"/>
      <c r="BC425" s="70"/>
      <c r="BD425" s="70"/>
      <c r="BE425" s="70"/>
      <c r="BF425" s="70"/>
      <c r="BG425" s="70"/>
      <c r="BH425" s="70"/>
      <c r="BI425" s="70"/>
      <c r="BJ425" s="70"/>
      <c r="BK425" s="70"/>
      <c r="BL425" s="70"/>
      <c r="BM425" s="70"/>
      <c r="BN425" s="70"/>
      <c r="BO425" s="70"/>
      <c r="BP425" s="70"/>
      <c r="BQ425" s="70"/>
      <c r="BR425" s="70"/>
      <c r="BS425" s="70"/>
      <c r="BT425" s="70"/>
      <c r="BU425" s="70"/>
      <c r="BV425" s="70"/>
      <c r="BW425" s="70"/>
      <c r="BX425" s="70"/>
      <c r="BY425" s="70"/>
      <c r="BZ425" s="70"/>
      <c r="CA425" s="70"/>
      <c r="CB425" s="70"/>
      <c r="CC425" s="70"/>
      <c r="CD425" s="70"/>
      <c r="CE425" s="70"/>
      <c r="CF425" s="70"/>
      <c r="CG425" s="70"/>
      <c r="CH425" s="70"/>
      <c r="CI425" s="70"/>
      <c r="CJ425" s="70"/>
      <c r="CK425" s="70"/>
      <c r="CL425" s="70"/>
      <c r="CM425" s="70"/>
      <c r="CN425" s="70"/>
    </row>
    <row r="426" spans="1:92" ht="26.25" x14ac:dyDescent="0.4">
      <c r="A426" s="19"/>
      <c r="B426" s="19"/>
      <c r="C426" s="89">
        <v>414</v>
      </c>
      <c r="D426" s="204" t="s">
        <v>157</v>
      </c>
      <c r="E426" s="204"/>
      <c r="F426" s="204"/>
      <c r="G426" s="204"/>
      <c r="H426" s="204"/>
      <c r="I426" s="204"/>
      <c r="J426" s="90">
        <f>SUM(J427:J431)</f>
        <v>11850</v>
      </c>
      <c r="K426" s="12"/>
      <c r="L426" s="12"/>
      <c r="M426" s="19"/>
      <c r="N426" s="19"/>
      <c r="O426" s="19"/>
      <c r="P426" s="19"/>
      <c r="Q426" s="19"/>
      <c r="R426" s="19"/>
    </row>
    <row r="427" spans="1:92" s="14" customFormat="1" ht="25.5" x14ac:dyDescent="0.35">
      <c r="A427" s="19"/>
      <c r="B427" s="19"/>
      <c r="C427" s="89"/>
      <c r="D427" s="20">
        <v>4141</v>
      </c>
      <c r="E427" s="203" t="s">
        <v>171</v>
      </c>
      <c r="F427" s="203"/>
      <c r="G427" s="203"/>
      <c r="H427" s="203"/>
      <c r="I427" s="203"/>
      <c r="J427" s="83">
        <v>200</v>
      </c>
      <c r="K427" s="11"/>
      <c r="L427" s="12"/>
      <c r="M427" s="19"/>
      <c r="N427" s="19"/>
      <c r="O427" s="19"/>
      <c r="P427" s="19"/>
      <c r="Q427" s="19"/>
      <c r="R427" s="19"/>
      <c r="S427" s="70"/>
      <c r="T427" s="70"/>
      <c r="U427" s="70"/>
      <c r="V427" s="70"/>
      <c r="W427" s="70"/>
      <c r="X427" s="70"/>
      <c r="Y427" s="70"/>
      <c r="Z427" s="70"/>
      <c r="AA427" s="70"/>
      <c r="AB427" s="70"/>
      <c r="AC427" s="70"/>
      <c r="AD427" s="70"/>
      <c r="AE427" s="70"/>
      <c r="AF427" s="70"/>
      <c r="AG427" s="70"/>
      <c r="AH427" s="70"/>
      <c r="AI427" s="70"/>
      <c r="AJ427" s="70"/>
      <c r="AK427" s="70"/>
      <c r="AL427" s="70"/>
      <c r="AM427" s="70"/>
      <c r="AN427" s="70"/>
      <c r="AO427" s="70"/>
      <c r="AP427" s="70"/>
      <c r="AQ427" s="70"/>
      <c r="AR427" s="70"/>
      <c r="AS427" s="70"/>
      <c r="AT427" s="70"/>
      <c r="AU427" s="70"/>
      <c r="AV427" s="70"/>
      <c r="AW427" s="70"/>
      <c r="AX427" s="70"/>
      <c r="AY427" s="70"/>
      <c r="AZ427" s="70"/>
      <c r="BA427" s="70"/>
      <c r="BB427" s="70"/>
      <c r="BC427" s="70"/>
      <c r="BD427" s="70"/>
      <c r="BE427" s="70"/>
      <c r="BF427" s="70"/>
      <c r="BG427" s="70"/>
      <c r="BH427" s="70"/>
      <c r="BI427" s="70"/>
      <c r="BJ427" s="70"/>
      <c r="BK427" s="70"/>
      <c r="BL427" s="70"/>
      <c r="BM427" s="70"/>
      <c r="BN427" s="70"/>
      <c r="BO427" s="70"/>
      <c r="BP427" s="70"/>
      <c r="BQ427" s="70"/>
      <c r="BR427" s="70"/>
      <c r="BS427" s="70"/>
      <c r="BT427" s="70"/>
      <c r="BU427" s="70"/>
      <c r="BV427" s="70"/>
      <c r="BW427" s="70"/>
      <c r="BX427" s="70"/>
      <c r="BY427" s="70"/>
      <c r="BZ427" s="70"/>
      <c r="CA427" s="70"/>
      <c r="CB427" s="70"/>
      <c r="CC427" s="70"/>
      <c r="CD427" s="70"/>
      <c r="CE427" s="70"/>
      <c r="CF427" s="70"/>
      <c r="CG427" s="70"/>
      <c r="CH427" s="70"/>
      <c r="CI427" s="70"/>
      <c r="CJ427" s="70"/>
      <c r="CK427" s="70"/>
      <c r="CL427" s="70"/>
      <c r="CM427" s="70"/>
      <c r="CN427" s="70"/>
    </row>
    <row r="428" spans="1:92" s="14" customFormat="1" ht="25.5" x14ac:dyDescent="0.35">
      <c r="A428" s="19"/>
      <c r="B428" s="19"/>
      <c r="C428" s="89"/>
      <c r="D428" s="20">
        <v>4142</v>
      </c>
      <c r="E428" s="203" t="s">
        <v>172</v>
      </c>
      <c r="F428" s="203"/>
      <c r="G428" s="203"/>
      <c r="H428" s="203"/>
      <c r="I428" s="203"/>
      <c r="J428" s="83">
        <v>250</v>
      </c>
      <c r="K428" s="31"/>
      <c r="L428" s="22"/>
      <c r="M428" s="19"/>
      <c r="N428" s="19"/>
      <c r="O428" s="19"/>
      <c r="P428" s="19"/>
      <c r="Q428" s="19"/>
      <c r="R428" s="19"/>
      <c r="S428" s="70"/>
      <c r="T428" s="70"/>
      <c r="U428" s="70"/>
      <c r="V428" s="70"/>
      <c r="W428" s="70"/>
      <c r="X428" s="70"/>
      <c r="Y428" s="70"/>
      <c r="Z428" s="70"/>
      <c r="AA428" s="70"/>
      <c r="AB428" s="70"/>
      <c r="AC428" s="70"/>
      <c r="AD428" s="70"/>
      <c r="AE428" s="70"/>
      <c r="AF428" s="70"/>
      <c r="AG428" s="70"/>
      <c r="AH428" s="70"/>
      <c r="AI428" s="70"/>
      <c r="AJ428" s="70"/>
      <c r="AK428" s="70"/>
      <c r="AL428" s="70"/>
      <c r="AM428" s="70"/>
      <c r="AN428" s="70"/>
      <c r="AO428" s="70"/>
      <c r="AP428" s="70"/>
      <c r="AQ428" s="70"/>
      <c r="AR428" s="70"/>
      <c r="AS428" s="70"/>
      <c r="AT428" s="70"/>
      <c r="AU428" s="70"/>
      <c r="AV428" s="70"/>
      <c r="AW428" s="70"/>
      <c r="AX428" s="70"/>
      <c r="AY428" s="70"/>
      <c r="AZ428" s="70"/>
      <c r="BA428" s="70"/>
      <c r="BB428" s="70"/>
      <c r="BC428" s="70"/>
      <c r="BD428" s="70"/>
      <c r="BE428" s="70"/>
      <c r="BF428" s="70"/>
      <c r="BG428" s="70"/>
      <c r="BH428" s="70"/>
      <c r="BI428" s="70"/>
      <c r="BJ428" s="70"/>
      <c r="BK428" s="70"/>
      <c r="BL428" s="70"/>
      <c r="BM428" s="70"/>
      <c r="BN428" s="70"/>
      <c r="BO428" s="70"/>
      <c r="BP428" s="70"/>
      <c r="BQ428" s="70"/>
      <c r="BR428" s="70"/>
      <c r="BS428" s="70"/>
      <c r="BT428" s="70"/>
      <c r="BU428" s="70"/>
      <c r="BV428" s="70"/>
      <c r="BW428" s="70"/>
      <c r="BX428" s="70"/>
      <c r="BY428" s="70"/>
      <c r="BZ428" s="70"/>
      <c r="CA428" s="70"/>
      <c r="CB428" s="70"/>
      <c r="CC428" s="70"/>
      <c r="CD428" s="70"/>
      <c r="CE428" s="70"/>
      <c r="CF428" s="70"/>
      <c r="CG428" s="70"/>
      <c r="CH428" s="70"/>
      <c r="CI428" s="70"/>
      <c r="CJ428" s="70"/>
      <c r="CK428" s="70"/>
      <c r="CL428" s="70"/>
      <c r="CM428" s="70"/>
      <c r="CN428" s="70"/>
    </row>
    <row r="429" spans="1:92" s="14" customFormat="1" ht="25.5" x14ac:dyDescent="0.35">
      <c r="A429" s="19"/>
      <c r="B429" s="19"/>
      <c r="C429" s="89"/>
      <c r="D429" s="20">
        <v>4146</v>
      </c>
      <c r="E429" s="203" t="s">
        <v>262</v>
      </c>
      <c r="F429" s="203"/>
      <c r="G429" s="203"/>
      <c r="H429" s="203"/>
      <c r="I429" s="203"/>
      <c r="J429" s="83">
        <v>10000</v>
      </c>
      <c r="K429" s="12"/>
      <c r="L429" s="22"/>
      <c r="M429" s="19"/>
      <c r="N429" s="19"/>
      <c r="O429" s="19"/>
      <c r="P429" s="19"/>
      <c r="Q429" s="19"/>
      <c r="R429" s="19"/>
      <c r="S429" s="70"/>
      <c r="T429" s="70"/>
      <c r="U429" s="70"/>
      <c r="V429" s="70"/>
      <c r="W429" s="70"/>
      <c r="X429" s="70"/>
      <c r="Y429" s="70"/>
      <c r="Z429" s="70"/>
      <c r="AA429" s="70"/>
      <c r="AB429" s="70"/>
      <c r="AC429" s="70"/>
      <c r="AD429" s="70"/>
      <c r="AE429" s="70"/>
      <c r="AF429" s="70"/>
      <c r="AG429" s="70"/>
      <c r="AH429" s="70"/>
      <c r="AI429" s="70"/>
      <c r="AJ429" s="70"/>
      <c r="AK429" s="70"/>
      <c r="AL429" s="70"/>
      <c r="AM429" s="70"/>
      <c r="AN429" s="70"/>
      <c r="AO429" s="70"/>
      <c r="AP429" s="70"/>
      <c r="AQ429" s="70"/>
      <c r="AR429" s="70"/>
      <c r="AS429" s="70"/>
      <c r="AT429" s="70"/>
      <c r="AU429" s="70"/>
      <c r="AV429" s="70"/>
      <c r="AW429" s="70"/>
      <c r="AX429" s="70"/>
      <c r="AY429" s="70"/>
      <c r="AZ429" s="70"/>
      <c r="BA429" s="70"/>
      <c r="BB429" s="70"/>
      <c r="BC429" s="70"/>
      <c r="BD429" s="70"/>
      <c r="BE429" s="70"/>
      <c r="BF429" s="70"/>
      <c r="BG429" s="70"/>
      <c r="BH429" s="70"/>
      <c r="BI429" s="70"/>
      <c r="BJ429" s="70"/>
      <c r="BK429" s="70"/>
      <c r="BL429" s="70"/>
      <c r="BM429" s="70"/>
      <c r="BN429" s="70"/>
      <c r="BO429" s="70"/>
      <c r="BP429" s="70"/>
      <c r="BQ429" s="70"/>
      <c r="BR429" s="70"/>
      <c r="BS429" s="70"/>
      <c r="BT429" s="70"/>
      <c r="BU429" s="70"/>
      <c r="BV429" s="70"/>
      <c r="BW429" s="70"/>
      <c r="BX429" s="70"/>
      <c r="BY429" s="70"/>
      <c r="BZ429" s="70"/>
      <c r="CA429" s="70"/>
      <c r="CB429" s="70"/>
      <c r="CC429" s="70"/>
      <c r="CD429" s="70"/>
      <c r="CE429" s="70"/>
      <c r="CF429" s="70"/>
      <c r="CG429" s="70"/>
      <c r="CH429" s="70"/>
      <c r="CI429" s="70"/>
      <c r="CJ429" s="70"/>
      <c r="CK429" s="70"/>
      <c r="CL429" s="70"/>
      <c r="CM429" s="70"/>
      <c r="CN429" s="70"/>
    </row>
    <row r="430" spans="1:92" s="14" customFormat="1" ht="25.5" x14ac:dyDescent="0.35">
      <c r="A430" s="19"/>
      <c r="B430" s="19"/>
      <c r="C430" s="89"/>
      <c r="D430" s="20">
        <v>4148</v>
      </c>
      <c r="E430" s="203" t="s">
        <v>263</v>
      </c>
      <c r="F430" s="203"/>
      <c r="G430" s="203"/>
      <c r="H430" s="203"/>
      <c r="I430" s="203"/>
      <c r="J430" s="83">
        <v>400</v>
      </c>
      <c r="K430" s="12"/>
      <c r="L430" s="22"/>
      <c r="M430" s="19"/>
      <c r="N430" s="19"/>
      <c r="O430" s="19"/>
      <c r="P430" s="19"/>
      <c r="Q430" s="19"/>
      <c r="R430" s="19"/>
      <c r="S430" s="70"/>
      <c r="T430" s="70"/>
      <c r="U430" s="70"/>
      <c r="V430" s="70"/>
      <c r="W430" s="70"/>
      <c r="X430" s="70"/>
      <c r="Y430" s="70"/>
      <c r="Z430" s="70"/>
      <c r="AA430" s="70"/>
      <c r="AB430" s="70"/>
      <c r="AC430" s="70"/>
      <c r="AD430" s="70"/>
      <c r="AE430" s="70"/>
      <c r="AF430" s="70"/>
      <c r="AG430" s="70"/>
      <c r="AH430" s="70"/>
      <c r="AI430" s="70"/>
      <c r="AJ430" s="70"/>
      <c r="AK430" s="70"/>
      <c r="AL430" s="70"/>
      <c r="AM430" s="70"/>
      <c r="AN430" s="70"/>
      <c r="AO430" s="70"/>
      <c r="AP430" s="70"/>
      <c r="AQ430" s="70"/>
      <c r="AR430" s="70"/>
      <c r="AS430" s="70"/>
      <c r="AT430" s="70"/>
      <c r="AU430" s="70"/>
      <c r="AV430" s="70"/>
      <c r="AW430" s="70"/>
      <c r="AX430" s="70"/>
      <c r="AY430" s="70"/>
      <c r="AZ430" s="70"/>
      <c r="BA430" s="70"/>
      <c r="BB430" s="70"/>
      <c r="BC430" s="70"/>
      <c r="BD430" s="70"/>
      <c r="BE430" s="70"/>
      <c r="BF430" s="70"/>
      <c r="BG430" s="70"/>
      <c r="BH430" s="70"/>
      <c r="BI430" s="70"/>
      <c r="BJ430" s="70"/>
      <c r="BK430" s="70"/>
      <c r="BL430" s="70"/>
      <c r="BM430" s="70"/>
      <c r="BN430" s="70"/>
      <c r="BO430" s="70"/>
      <c r="BP430" s="70"/>
      <c r="BQ430" s="70"/>
      <c r="BR430" s="70"/>
      <c r="BS430" s="70"/>
      <c r="BT430" s="70"/>
      <c r="BU430" s="70"/>
      <c r="BV430" s="70"/>
      <c r="BW430" s="70"/>
      <c r="BX430" s="70"/>
      <c r="BY430" s="70"/>
      <c r="BZ430" s="70"/>
      <c r="CA430" s="70"/>
      <c r="CB430" s="70"/>
      <c r="CC430" s="70"/>
      <c r="CD430" s="70"/>
      <c r="CE430" s="70"/>
      <c r="CF430" s="70"/>
      <c r="CG430" s="70"/>
      <c r="CH430" s="70"/>
      <c r="CI430" s="70"/>
      <c r="CJ430" s="70"/>
      <c r="CK430" s="70"/>
      <c r="CL430" s="70"/>
      <c r="CM430" s="70"/>
      <c r="CN430" s="70"/>
    </row>
    <row r="431" spans="1:92" s="14" customFormat="1" ht="26.25" thickBot="1" x14ac:dyDescent="0.4">
      <c r="A431" s="19"/>
      <c r="B431" s="19"/>
      <c r="C431" s="100"/>
      <c r="D431" s="21">
        <v>4149</v>
      </c>
      <c r="E431" s="205" t="s">
        <v>159</v>
      </c>
      <c r="F431" s="206"/>
      <c r="G431" s="206"/>
      <c r="H431" s="206"/>
      <c r="I431" s="207"/>
      <c r="J431" s="84">
        <v>1000</v>
      </c>
      <c r="K431" s="12"/>
      <c r="L431" s="22"/>
      <c r="M431" s="19"/>
      <c r="N431" s="19"/>
      <c r="O431" s="19"/>
      <c r="P431" s="19"/>
      <c r="Q431" s="19"/>
      <c r="R431" s="19"/>
      <c r="S431" s="70"/>
      <c r="T431" s="70"/>
      <c r="U431" s="70"/>
      <c r="V431" s="70"/>
      <c r="W431" s="70"/>
      <c r="X431" s="70"/>
      <c r="Y431" s="70"/>
      <c r="Z431" s="70"/>
      <c r="AA431" s="70"/>
      <c r="AB431" s="70"/>
      <c r="AC431" s="70"/>
      <c r="AD431" s="70"/>
      <c r="AE431" s="70"/>
      <c r="AF431" s="70"/>
      <c r="AG431" s="70"/>
      <c r="AH431" s="70"/>
      <c r="AI431" s="70"/>
      <c r="AJ431" s="70"/>
      <c r="AK431" s="70"/>
      <c r="AL431" s="70"/>
      <c r="AM431" s="70"/>
      <c r="AN431" s="70"/>
      <c r="AO431" s="70"/>
      <c r="AP431" s="70"/>
      <c r="AQ431" s="70"/>
      <c r="AR431" s="70"/>
      <c r="AS431" s="70"/>
      <c r="AT431" s="70"/>
      <c r="AU431" s="70"/>
      <c r="AV431" s="70"/>
      <c r="AW431" s="70"/>
      <c r="AX431" s="70"/>
      <c r="AY431" s="70"/>
      <c r="AZ431" s="70"/>
      <c r="BA431" s="70"/>
      <c r="BB431" s="70"/>
      <c r="BC431" s="70"/>
      <c r="BD431" s="70"/>
      <c r="BE431" s="70"/>
      <c r="BF431" s="70"/>
      <c r="BG431" s="70"/>
      <c r="BH431" s="70"/>
      <c r="BI431" s="70"/>
      <c r="BJ431" s="70"/>
      <c r="BK431" s="70"/>
      <c r="BL431" s="70"/>
      <c r="BM431" s="70"/>
      <c r="BN431" s="70"/>
      <c r="BO431" s="70"/>
      <c r="BP431" s="70"/>
      <c r="BQ431" s="70"/>
      <c r="BR431" s="70"/>
      <c r="BS431" s="70"/>
      <c r="BT431" s="70"/>
      <c r="BU431" s="70"/>
      <c r="BV431" s="70"/>
      <c r="BW431" s="70"/>
      <c r="BX431" s="70"/>
      <c r="BY431" s="70"/>
      <c r="BZ431" s="70"/>
      <c r="CA431" s="70"/>
      <c r="CB431" s="70"/>
      <c r="CC431" s="70"/>
      <c r="CD431" s="70"/>
      <c r="CE431" s="70"/>
      <c r="CF431" s="70"/>
      <c r="CG431" s="70"/>
      <c r="CH431" s="70"/>
      <c r="CI431" s="70"/>
      <c r="CJ431" s="70"/>
      <c r="CK431" s="70"/>
      <c r="CL431" s="70"/>
      <c r="CM431" s="70"/>
      <c r="CN431" s="70"/>
    </row>
    <row r="432" spans="1:92" ht="27.75" thickTop="1" thickBot="1" x14ac:dyDescent="0.3">
      <c r="A432" s="19"/>
      <c r="B432" s="70"/>
      <c r="C432" s="130">
        <v>4</v>
      </c>
      <c r="D432" s="218" t="s">
        <v>146</v>
      </c>
      <c r="E432" s="218"/>
      <c r="F432" s="218"/>
      <c r="G432" s="218"/>
      <c r="H432" s="218"/>
      <c r="I432" s="218"/>
      <c r="J432" s="131">
        <f>SUM(J415,J421,J424,J426)</f>
        <v>90780</v>
      </c>
      <c r="K432" s="12"/>
      <c r="L432" s="12"/>
      <c r="M432" s="19"/>
      <c r="N432" s="19"/>
      <c r="O432" s="19"/>
      <c r="P432" s="19"/>
      <c r="Q432" s="19"/>
      <c r="R432" s="19"/>
    </row>
    <row r="433" spans="1:92" ht="21.75" thickTop="1" thickBot="1" x14ac:dyDescent="0.35">
      <c r="A433" s="19"/>
      <c r="B433" s="19"/>
      <c r="C433" s="29"/>
      <c r="D433" s="30"/>
      <c r="E433" s="30"/>
      <c r="F433" s="30"/>
      <c r="G433" s="30"/>
      <c r="H433" s="30"/>
      <c r="I433" s="30"/>
      <c r="J433" s="31"/>
      <c r="K433" s="12"/>
      <c r="L433" s="19"/>
      <c r="M433" s="19"/>
      <c r="N433" s="19"/>
      <c r="O433" s="19"/>
      <c r="P433" s="19"/>
      <c r="Q433" s="19"/>
      <c r="R433" s="19"/>
    </row>
    <row r="434" spans="1:92" ht="52.5" thickTop="1" thickBot="1" x14ac:dyDescent="0.4">
      <c r="A434" s="19"/>
      <c r="B434" s="19"/>
      <c r="C434" s="137" t="s">
        <v>40</v>
      </c>
      <c r="D434" s="138" t="s">
        <v>40</v>
      </c>
      <c r="E434" s="222" t="s">
        <v>41</v>
      </c>
      <c r="F434" s="222"/>
      <c r="G434" s="222"/>
      <c r="H434" s="222"/>
      <c r="I434" s="222"/>
      <c r="J434" s="139" t="s">
        <v>42</v>
      </c>
      <c r="K434" s="12"/>
      <c r="L434" s="19"/>
      <c r="M434" s="19"/>
      <c r="N434" s="19"/>
      <c r="O434" s="19"/>
      <c r="P434" s="19"/>
      <c r="Q434" s="19"/>
      <c r="R434" s="19"/>
    </row>
    <row r="435" spans="1:92" s="4" customFormat="1" ht="27" thickTop="1" x14ac:dyDescent="0.35">
      <c r="A435" s="19"/>
      <c r="B435" s="19"/>
      <c r="C435" s="95"/>
      <c r="D435" s="309" t="s">
        <v>265</v>
      </c>
      <c r="E435" s="309"/>
      <c r="F435" s="309"/>
      <c r="G435" s="309"/>
      <c r="H435" s="309"/>
      <c r="I435" s="309"/>
      <c r="J435" s="140"/>
      <c r="K435" s="12"/>
      <c r="L435" s="19"/>
      <c r="M435" s="19"/>
      <c r="N435" s="19"/>
      <c r="O435" s="19"/>
      <c r="P435" s="19"/>
      <c r="Q435" s="19"/>
      <c r="R435" s="19"/>
      <c r="S435" s="70"/>
      <c r="T435" s="70"/>
      <c r="U435" s="70"/>
      <c r="V435" s="70"/>
      <c r="W435" s="70"/>
      <c r="X435" s="70"/>
      <c r="Y435" s="70"/>
      <c r="Z435" s="70"/>
      <c r="AA435" s="70"/>
      <c r="AB435" s="70"/>
      <c r="AC435" s="70"/>
      <c r="AD435" s="70"/>
      <c r="AE435" s="70"/>
      <c r="AF435" s="70"/>
      <c r="AG435" s="70"/>
      <c r="AH435" s="70"/>
      <c r="AI435" s="70"/>
      <c r="AJ435" s="70"/>
      <c r="AK435" s="70"/>
      <c r="AL435" s="70"/>
      <c r="AM435" s="70"/>
      <c r="AN435" s="70"/>
      <c r="AO435" s="70"/>
      <c r="AP435" s="70"/>
      <c r="AQ435" s="70"/>
      <c r="AR435" s="70"/>
      <c r="AS435" s="70"/>
      <c r="AT435" s="70"/>
      <c r="AU435" s="70"/>
      <c r="AV435" s="70"/>
      <c r="AW435" s="70"/>
      <c r="AX435" s="70"/>
      <c r="AY435" s="70"/>
      <c r="AZ435" s="70"/>
      <c r="BA435" s="70"/>
      <c r="BB435" s="70"/>
      <c r="BC435" s="70"/>
      <c r="BD435" s="70"/>
      <c r="BE435" s="70"/>
      <c r="BF435" s="70"/>
      <c r="BG435" s="70"/>
      <c r="BH435" s="70"/>
      <c r="BI435" s="70"/>
      <c r="BJ435" s="70"/>
      <c r="BK435" s="70"/>
      <c r="BL435" s="70"/>
      <c r="BM435" s="70"/>
      <c r="BN435" s="70"/>
      <c r="BO435" s="70"/>
      <c r="BP435" s="70"/>
      <c r="BQ435" s="70"/>
      <c r="BR435" s="70"/>
      <c r="BS435" s="70"/>
      <c r="BT435" s="70"/>
      <c r="BU435" s="70"/>
      <c r="BV435" s="70"/>
      <c r="BW435" s="70"/>
      <c r="BX435" s="70"/>
      <c r="BY435" s="70"/>
      <c r="BZ435" s="70"/>
      <c r="CA435" s="70"/>
      <c r="CB435" s="70"/>
      <c r="CC435" s="70"/>
      <c r="CD435" s="70"/>
      <c r="CE435" s="70"/>
      <c r="CF435" s="70"/>
      <c r="CG435" s="70"/>
      <c r="CH435" s="70"/>
      <c r="CI435" s="70"/>
      <c r="CJ435" s="70"/>
      <c r="CK435" s="70"/>
      <c r="CL435" s="70"/>
      <c r="CM435" s="70"/>
      <c r="CN435" s="70"/>
    </row>
    <row r="436" spans="1:92" ht="22.5" customHeight="1" x14ac:dyDescent="0.4">
      <c r="A436" s="19"/>
      <c r="B436" s="19"/>
      <c r="C436" s="89">
        <v>411</v>
      </c>
      <c r="D436" s="87"/>
      <c r="E436" s="204" t="s">
        <v>268</v>
      </c>
      <c r="F436" s="204"/>
      <c r="G436" s="204"/>
      <c r="H436" s="204"/>
      <c r="I436" s="204"/>
      <c r="J436" s="90">
        <f>SUM(J437:J441)</f>
        <v>140700</v>
      </c>
      <c r="K436" s="12"/>
      <c r="L436" s="19"/>
      <c r="M436" s="12"/>
      <c r="N436" s="19"/>
      <c r="O436" s="19"/>
      <c r="P436" s="19"/>
      <c r="Q436" s="19"/>
      <c r="R436" s="19"/>
    </row>
    <row r="437" spans="1:92" s="14" customFormat="1" ht="26.25" customHeight="1" x14ac:dyDescent="0.35">
      <c r="A437" s="19"/>
      <c r="B437" s="19"/>
      <c r="C437" s="89"/>
      <c r="D437" s="20">
        <v>4111</v>
      </c>
      <c r="E437" s="203" t="s">
        <v>212</v>
      </c>
      <c r="F437" s="203"/>
      <c r="G437" s="203"/>
      <c r="H437" s="203"/>
      <c r="I437" s="203"/>
      <c r="J437" s="83">
        <v>82000</v>
      </c>
      <c r="K437" s="12"/>
      <c r="L437" s="19"/>
      <c r="M437" s="19"/>
      <c r="N437" s="19"/>
      <c r="O437" s="19"/>
      <c r="P437" s="19"/>
      <c r="Q437" s="19"/>
      <c r="R437" s="19"/>
      <c r="S437" s="70"/>
      <c r="T437" s="70"/>
      <c r="U437" s="70"/>
      <c r="V437" s="70"/>
      <c r="W437" s="70"/>
      <c r="X437" s="70"/>
      <c r="Y437" s="70"/>
      <c r="Z437" s="70"/>
      <c r="AA437" s="70"/>
      <c r="AB437" s="70"/>
      <c r="AC437" s="70"/>
      <c r="AD437" s="70"/>
      <c r="AE437" s="70"/>
      <c r="AF437" s="70"/>
      <c r="AG437" s="70"/>
      <c r="AH437" s="70"/>
      <c r="AI437" s="70"/>
      <c r="AJ437" s="70"/>
      <c r="AK437" s="70"/>
      <c r="AL437" s="70"/>
      <c r="AM437" s="70"/>
      <c r="AN437" s="70"/>
      <c r="AO437" s="70"/>
      <c r="AP437" s="70"/>
      <c r="AQ437" s="70"/>
      <c r="AR437" s="70"/>
      <c r="AS437" s="70"/>
      <c r="AT437" s="70"/>
      <c r="AU437" s="70"/>
      <c r="AV437" s="70"/>
      <c r="AW437" s="70"/>
      <c r="AX437" s="70"/>
      <c r="AY437" s="70"/>
      <c r="AZ437" s="70"/>
      <c r="BA437" s="70"/>
      <c r="BB437" s="70"/>
      <c r="BC437" s="70"/>
      <c r="BD437" s="70"/>
      <c r="BE437" s="70"/>
      <c r="BF437" s="70"/>
      <c r="BG437" s="70"/>
      <c r="BH437" s="70"/>
      <c r="BI437" s="70"/>
      <c r="BJ437" s="70"/>
      <c r="BK437" s="70"/>
      <c r="BL437" s="70"/>
      <c r="BM437" s="70"/>
      <c r="BN437" s="70"/>
      <c r="BO437" s="70"/>
      <c r="BP437" s="70"/>
      <c r="BQ437" s="70"/>
      <c r="BR437" s="70"/>
      <c r="BS437" s="70"/>
      <c r="BT437" s="70"/>
      <c r="BU437" s="70"/>
      <c r="BV437" s="70"/>
      <c r="BW437" s="70"/>
      <c r="BX437" s="70"/>
      <c r="BY437" s="70"/>
      <c r="BZ437" s="70"/>
      <c r="CA437" s="70"/>
      <c r="CB437" s="70"/>
      <c r="CC437" s="70"/>
      <c r="CD437" s="70"/>
      <c r="CE437" s="70"/>
      <c r="CF437" s="70"/>
      <c r="CG437" s="70"/>
      <c r="CH437" s="70"/>
      <c r="CI437" s="70"/>
      <c r="CJ437" s="70"/>
      <c r="CK437" s="70"/>
      <c r="CL437" s="70"/>
      <c r="CM437" s="70"/>
      <c r="CN437" s="70"/>
    </row>
    <row r="438" spans="1:92" s="14" customFormat="1" ht="25.5" customHeight="1" x14ac:dyDescent="0.35">
      <c r="A438" s="19"/>
      <c r="B438" s="19"/>
      <c r="C438" s="89"/>
      <c r="D438" s="20">
        <v>4112</v>
      </c>
      <c r="E438" s="203" t="s">
        <v>266</v>
      </c>
      <c r="F438" s="203"/>
      <c r="G438" s="203"/>
      <c r="H438" s="203"/>
      <c r="I438" s="203"/>
      <c r="J438" s="83">
        <v>12000</v>
      </c>
      <c r="K438" s="12"/>
      <c r="L438" s="19"/>
      <c r="M438" s="19"/>
      <c r="N438" s="19"/>
      <c r="O438" s="19"/>
      <c r="P438" s="19"/>
      <c r="Q438" s="19"/>
      <c r="R438" s="19"/>
      <c r="S438" s="70"/>
      <c r="T438" s="70"/>
      <c r="U438" s="70"/>
      <c r="V438" s="70"/>
      <c r="W438" s="70"/>
      <c r="X438" s="70"/>
      <c r="Y438" s="70"/>
      <c r="Z438" s="70"/>
      <c r="AA438" s="70"/>
      <c r="AB438" s="70"/>
      <c r="AC438" s="70"/>
      <c r="AD438" s="70"/>
      <c r="AE438" s="70"/>
      <c r="AF438" s="70"/>
      <c r="AG438" s="70"/>
      <c r="AH438" s="70"/>
      <c r="AI438" s="70"/>
      <c r="AJ438" s="70"/>
      <c r="AK438" s="70"/>
      <c r="AL438" s="70"/>
      <c r="AM438" s="70"/>
      <c r="AN438" s="70"/>
      <c r="AO438" s="70"/>
      <c r="AP438" s="70"/>
      <c r="AQ438" s="70"/>
      <c r="AR438" s="70"/>
      <c r="AS438" s="70"/>
      <c r="AT438" s="70"/>
      <c r="AU438" s="70"/>
      <c r="AV438" s="70"/>
      <c r="AW438" s="70"/>
      <c r="AX438" s="70"/>
      <c r="AY438" s="70"/>
      <c r="AZ438" s="70"/>
      <c r="BA438" s="70"/>
      <c r="BB438" s="70"/>
      <c r="BC438" s="70"/>
      <c r="BD438" s="70"/>
      <c r="BE438" s="70"/>
      <c r="BF438" s="70"/>
      <c r="BG438" s="70"/>
      <c r="BH438" s="70"/>
      <c r="BI438" s="70"/>
      <c r="BJ438" s="70"/>
      <c r="BK438" s="70"/>
      <c r="BL438" s="70"/>
      <c r="BM438" s="70"/>
      <c r="BN438" s="70"/>
      <c r="BO438" s="70"/>
      <c r="BP438" s="70"/>
      <c r="BQ438" s="70"/>
      <c r="BR438" s="70"/>
      <c r="BS438" s="70"/>
      <c r="BT438" s="70"/>
      <c r="BU438" s="70"/>
      <c r="BV438" s="70"/>
      <c r="BW438" s="70"/>
      <c r="BX438" s="70"/>
      <c r="BY438" s="70"/>
      <c r="BZ438" s="70"/>
      <c r="CA438" s="70"/>
      <c r="CB438" s="70"/>
      <c r="CC438" s="70"/>
      <c r="CD438" s="70"/>
      <c r="CE438" s="70"/>
      <c r="CF438" s="70"/>
      <c r="CG438" s="70"/>
      <c r="CH438" s="70"/>
      <c r="CI438" s="70"/>
      <c r="CJ438" s="70"/>
      <c r="CK438" s="70"/>
      <c r="CL438" s="70"/>
      <c r="CM438" s="70"/>
      <c r="CN438" s="70"/>
    </row>
    <row r="439" spans="1:92" s="14" customFormat="1" ht="25.5" customHeight="1" x14ac:dyDescent="0.35">
      <c r="A439" s="19"/>
      <c r="B439" s="19"/>
      <c r="C439" s="89"/>
      <c r="D439" s="20">
        <v>4113</v>
      </c>
      <c r="E439" s="203" t="s">
        <v>244</v>
      </c>
      <c r="F439" s="203"/>
      <c r="G439" s="203"/>
      <c r="H439" s="203"/>
      <c r="I439" s="203"/>
      <c r="J439" s="83">
        <v>30000</v>
      </c>
      <c r="K439" s="12"/>
      <c r="L439" s="19"/>
      <c r="M439" s="19"/>
      <c r="N439" s="19"/>
      <c r="O439" s="19"/>
      <c r="P439" s="19"/>
      <c r="Q439" s="19"/>
      <c r="R439" s="19"/>
      <c r="S439" s="70"/>
      <c r="T439" s="70"/>
      <c r="U439" s="70"/>
      <c r="V439" s="70"/>
      <c r="W439" s="70"/>
      <c r="X439" s="70"/>
      <c r="Y439" s="70"/>
      <c r="Z439" s="70"/>
      <c r="AA439" s="70"/>
      <c r="AB439" s="70"/>
      <c r="AC439" s="70"/>
      <c r="AD439" s="70"/>
      <c r="AE439" s="70"/>
      <c r="AF439" s="70"/>
      <c r="AG439" s="70"/>
      <c r="AH439" s="70"/>
      <c r="AI439" s="70"/>
      <c r="AJ439" s="70"/>
      <c r="AK439" s="70"/>
      <c r="AL439" s="70"/>
      <c r="AM439" s="70"/>
      <c r="AN439" s="70"/>
      <c r="AO439" s="70"/>
      <c r="AP439" s="70"/>
      <c r="AQ439" s="70"/>
      <c r="AR439" s="70"/>
      <c r="AS439" s="70"/>
      <c r="AT439" s="70"/>
      <c r="AU439" s="70"/>
      <c r="AV439" s="70"/>
      <c r="AW439" s="70"/>
      <c r="AX439" s="70"/>
      <c r="AY439" s="70"/>
      <c r="AZ439" s="70"/>
      <c r="BA439" s="70"/>
      <c r="BB439" s="70"/>
      <c r="BC439" s="70"/>
      <c r="BD439" s="70"/>
      <c r="BE439" s="70"/>
      <c r="BF439" s="70"/>
      <c r="BG439" s="70"/>
      <c r="BH439" s="70"/>
      <c r="BI439" s="70"/>
      <c r="BJ439" s="70"/>
      <c r="BK439" s="70"/>
      <c r="BL439" s="70"/>
      <c r="BM439" s="70"/>
      <c r="BN439" s="70"/>
      <c r="BO439" s="70"/>
      <c r="BP439" s="70"/>
      <c r="BQ439" s="70"/>
      <c r="BR439" s="70"/>
      <c r="BS439" s="70"/>
      <c r="BT439" s="70"/>
      <c r="BU439" s="70"/>
      <c r="BV439" s="70"/>
      <c r="BW439" s="70"/>
      <c r="BX439" s="70"/>
      <c r="BY439" s="70"/>
      <c r="BZ439" s="70"/>
      <c r="CA439" s="70"/>
      <c r="CB439" s="70"/>
      <c r="CC439" s="70"/>
      <c r="CD439" s="70"/>
      <c r="CE439" s="70"/>
      <c r="CF439" s="70"/>
      <c r="CG439" s="70"/>
      <c r="CH439" s="70"/>
      <c r="CI439" s="70"/>
      <c r="CJ439" s="70"/>
      <c r="CK439" s="70"/>
      <c r="CL439" s="70"/>
      <c r="CM439" s="70"/>
      <c r="CN439" s="70"/>
    </row>
    <row r="440" spans="1:92" s="14" customFormat="1" ht="25.5" x14ac:dyDescent="0.35">
      <c r="A440" s="19"/>
      <c r="B440" s="19"/>
      <c r="C440" s="89"/>
      <c r="D440" s="20">
        <v>4114</v>
      </c>
      <c r="E440" s="203" t="s">
        <v>183</v>
      </c>
      <c r="F440" s="203"/>
      <c r="G440" s="203"/>
      <c r="H440" s="203"/>
      <c r="I440" s="203"/>
      <c r="J440" s="83">
        <v>15000</v>
      </c>
      <c r="K440" s="12"/>
      <c r="L440" s="19"/>
      <c r="M440" s="19"/>
      <c r="N440" s="19"/>
      <c r="O440" s="19"/>
      <c r="P440" s="19"/>
      <c r="Q440" s="19"/>
      <c r="R440" s="19"/>
      <c r="S440" s="70"/>
      <c r="T440" s="70"/>
      <c r="U440" s="70"/>
      <c r="V440" s="70"/>
      <c r="W440" s="70"/>
      <c r="X440" s="70"/>
      <c r="Y440" s="70"/>
      <c r="Z440" s="70"/>
      <c r="AA440" s="70"/>
      <c r="AB440" s="70"/>
      <c r="AC440" s="70"/>
      <c r="AD440" s="70"/>
      <c r="AE440" s="70"/>
      <c r="AF440" s="70"/>
      <c r="AG440" s="70"/>
      <c r="AH440" s="70"/>
      <c r="AI440" s="70"/>
      <c r="AJ440" s="70"/>
      <c r="AK440" s="70"/>
      <c r="AL440" s="70"/>
      <c r="AM440" s="70"/>
      <c r="AN440" s="70"/>
      <c r="AO440" s="70"/>
      <c r="AP440" s="70"/>
      <c r="AQ440" s="70"/>
      <c r="AR440" s="70"/>
      <c r="AS440" s="70"/>
      <c r="AT440" s="70"/>
      <c r="AU440" s="70"/>
      <c r="AV440" s="70"/>
      <c r="AW440" s="70"/>
      <c r="AX440" s="70"/>
      <c r="AY440" s="70"/>
      <c r="AZ440" s="70"/>
      <c r="BA440" s="70"/>
      <c r="BB440" s="70"/>
      <c r="BC440" s="70"/>
      <c r="BD440" s="70"/>
      <c r="BE440" s="70"/>
      <c r="BF440" s="70"/>
      <c r="BG440" s="70"/>
      <c r="BH440" s="70"/>
      <c r="BI440" s="70"/>
      <c r="BJ440" s="70"/>
      <c r="BK440" s="70"/>
      <c r="BL440" s="70"/>
      <c r="BM440" s="70"/>
      <c r="BN440" s="70"/>
      <c r="BO440" s="70"/>
      <c r="BP440" s="70"/>
      <c r="BQ440" s="70"/>
      <c r="BR440" s="70"/>
      <c r="BS440" s="70"/>
      <c r="BT440" s="70"/>
      <c r="BU440" s="70"/>
      <c r="BV440" s="70"/>
      <c r="BW440" s="70"/>
      <c r="BX440" s="70"/>
      <c r="BY440" s="70"/>
      <c r="BZ440" s="70"/>
      <c r="CA440" s="70"/>
      <c r="CB440" s="70"/>
      <c r="CC440" s="70"/>
      <c r="CD440" s="70"/>
      <c r="CE440" s="70"/>
      <c r="CF440" s="70"/>
      <c r="CG440" s="70"/>
      <c r="CH440" s="70"/>
      <c r="CI440" s="70"/>
      <c r="CJ440" s="70"/>
      <c r="CK440" s="70"/>
      <c r="CL440" s="70"/>
      <c r="CM440" s="70"/>
      <c r="CN440" s="70"/>
    </row>
    <row r="441" spans="1:92" s="14" customFormat="1" ht="25.5" x14ac:dyDescent="0.35">
      <c r="A441" s="19"/>
      <c r="B441" s="19"/>
      <c r="C441" s="89"/>
      <c r="D441" s="20">
        <v>4115</v>
      </c>
      <c r="E441" s="203" t="s">
        <v>267</v>
      </c>
      <c r="F441" s="203"/>
      <c r="G441" s="203"/>
      <c r="H441" s="203"/>
      <c r="I441" s="203"/>
      <c r="J441" s="83">
        <v>1700</v>
      </c>
      <c r="K441" s="12"/>
      <c r="L441" s="19"/>
      <c r="M441" s="19"/>
      <c r="N441" s="19"/>
      <c r="O441" s="19"/>
      <c r="P441" s="19"/>
      <c r="Q441" s="19"/>
      <c r="R441" s="19"/>
      <c r="S441" s="70"/>
      <c r="T441" s="70"/>
      <c r="U441" s="70"/>
      <c r="V441" s="70"/>
      <c r="W441" s="70"/>
      <c r="X441" s="70"/>
      <c r="Y441" s="70"/>
      <c r="Z441" s="70"/>
      <c r="AA441" s="70"/>
      <c r="AB441" s="70"/>
      <c r="AC441" s="70"/>
      <c r="AD441" s="70"/>
      <c r="AE441" s="70"/>
      <c r="AF441" s="70"/>
      <c r="AG441" s="70"/>
      <c r="AH441" s="70"/>
      <c r="AI441" s="70"/>
      <c r="AJ441" s="70"/>
      <c r="AK441" s="70"/>
      <c r="AL441" s="70"/>
      <c r="AM441" s="70"/>
      <c r="AN441" s="70"/>
      <c r="AO441" s="70"/>
      <c r="AP441" s="70"/>
      <c r="AQ441" s="70"/>
      <c r="AR441" s="70"/>
      <c r="AS441" s="70"/>
      <c r="AT441" s="70"/>
      <c r="AU441" s="70"/>
      <c r="AV441" s="70"/>
      <c r="AW441" s="70"/>
      <c r="AX441" s="70"/>
      <c r="AY441" s="70"/>
      <c r="AZ441" s="70"/>
      <c r="BA441" s="70"/>
      <c r="BB441" s="70"/>
      <c r="BC441" s="70"/>
      <c r="BD441" s="70"/>
      <c r="BE441" s="70"/>
      <c r="BF441" s="70"/>
      <c r="BG441" s="70"/>
      <c r="BH441" s="70"/>
      <c r="BI441" s="70"/>
      <c r="BJ441" s="70"/>
      <c r="BK441" s="70"/>
      <c r="BL441" s="70"/>
      <c r="BM441" s="70"/>
      <c r="BN441" s="70"/>
      <c r="BO441" s="70"/>
      <c r="BP441" s="70"/>
      <c r="BQ441" s="70"/>
      <c r="BR441" s="70"/>
      <c r="BS441" s="70"/>
      <c r="BT441" s="70"/>
      <c r="BU441" s="70"/>
      <c r="BV441" s="70"/>
      <c r="BW441" s="70"/>
      <c r="BX441" s="70"/>
      <c r="BY441" s="70"/>
      <c r="BZ441" s="70"/>
      <c r="CA441" s="70"/>
      <c r="CB441" s="70"/>
      <c r="CC441" s="70"/>
      <c r="CD441" s="70"/>
      <c r="CE441" s="70"/>
      <c r="CF441" s="70"/>
      <c r="CG441" s="70"/>
      <c r="CH441" s="70"/>
      <c r="CI441" s="70"/>
      <c r="CJ441" s="70"/>
      <c r="CK441" s="70"/>
      <c r="CL441" s="70"/>
      <c r="CM441" s="70"/>
      <c r="CN441" s="70"/>
    </row>
    <row r="442" spans="1:92" ht="26.25" x14ac:dyDescent="0.4">
      <c r="A442" s="19"/>
      <c r="B442" s="19"/>
      <c r="C442" s="89">
        <v>412</v>
      </c>
      <c r="D442" s="20"/>
      <c r="E442" s="204" t="s">
        <v>185</v>
      </c>
      <c r="F442" s="204"/>
      <c r="G442" s="204"/>
      <c r="H442" s="204"/>
      <c r="I442" s="204"/>
      <c r="J442" s="90">
        <f>SUM(J443:J444)</f>
        <v>100</v>
      </c>
      <c r="K442" s="12"/>
      <c r="L442" s="19"/>
      <c r="M442" s="19"/>
      <c r="N442" s="19"/>
      <c r="O442" s="19"/>
      <c r="P442" s="19"/>
      <c r="Q442" s="19"/>
      <c r="R442" s="19"/>
    </row>
    <row r="443" spans="1:92" s="14" customFormat="1" ht="25.5" x14ac:dyDescent="0.35">
      <c r="A443" s="19"/>
      <c r="B443" s="19"/>
      <c r="C443" s="89"/>
      <c r="D443" s="20">
        <v>4123</v>
      </c>
      <c r="E443" s="203" t="s">
        <v>154</v>
      </c>
      <c r="F443" s="203"/>
      <c r="G443" s="203"/>
      <c r="H443" s="203"/>
      <c r="I443" s="203"/>
      <c r="J443" s="83">
        <v>0</v>
      </c>
      <c r="K443" s="12"/>
      <c r="L443" s="19"/>
      <c r="M443" s="19"/>
      <c r="N443" s="19"/>
      <c r="O443" s="19"/>
      <c r="P443" s="19"/>
      <c r="Q443" s="19"/>
      <c r="R443" s="19"/>
      <c r="S443" s="70"/>
      <c r="T443" s="70"/>
      <c r="U443" s="70"/>
      <c r="V443" s="70"/>
      <c r="W443" s="70"/>
      <c r="X443" s="70"/>
      <c r="Y443" s="70"/>
      <c r="Z443" s="70"/>
      <c r="AA443" s="70"/>
      <c r="AB443" s="70"/>
      <c r="AC443" s="70"/>
      <c r="AD443" s="70"/>
      <c r="AE443" s="70"/>
      <c r="AF443" s="70"/>
      <c r="AG443" s="70"/>
      <c r="AH443" s="70"/>
      <c r="AI443" s="70"/>
      <c r="AJ443" s="70"/>
      <c r="AK443" s="70"/>
      <c r="AL443" s="70"/>
      <c r="AM443" s="70"/>
      <c r="AN443" s="70"/>
      <c r="AO443" s="70"/>
      <c r="AP443" s="70"/>
      <c r="AQ443" s="70"/>
      <c r="AR443" s="70"/>
      <c r="AS443" s="70"/>
      <c r="AT443" s="70"/>
      <c r="AU443" s="70"/>
      <c r="AV443" s="70"/>
      <c r="AW443" s="70"/>
      <c r="AX443" s="70"/>
      <c r="AY443" s="70"/>
      <c r="AZ443" s="70"/>
      <c r="BA443" s="70"/>
      <c r="BB443" s="70"/>
      <c r="BC443" s="70"/>
      <c r="BD443" s="70"/>
      <c r="BE443" s="70"/>
      <c r="BF443" s="70"/>
      <c r="BG443" s="70"/>
      <c r="BH443" s="70"/>
      <c r="BI443" s="70"/>
      <c r="BJ443" s="70"/>
      <c r="BK443" s="70"/>
      <c r="BL443" s="70"/>
      <c r="BM443" s="70"/>
      <c r="BN443" s="70"/>
      <c r="BO443" s="70"/>
      <c r="BP443" s="70"/>
      <c r="BQ443" s="70"/>
      <c r="BR443" s="70"/>
      <c r="BS443" s="70"/>
      <c r="BT443" s="70"/>
      <c r="BU443" s="70"/>
      <c r="BV443" s="70"/>
      <c r="BW443" s="70"/>
      <c r="BX443" s="70"/>
      <c r="BY443" s="70"/>
      <c r="BZ443" s="70"/>
      <c r="CA443" s="70"/>
      <c r="CB443" s="70"/>
      <c r="CC443" s="70"/>
      <c r="CD443" s="70"/>
      <c r="CE443" s="70"/>
      <c r="CF443" s="70"/>
      <c r="CG443" s="70"/>
      <c r="CH443" s="70"/>
      <c r="CI443" s="70"/>
      <c r="CJ443" s="70"/>
      <c r="CK443" s="70"/>
      <c r="CL443" s="70"/>
      <c r="CM443" s="70"/>
      <c r="CN443" s="70"/>
    </row>
    <row r="444" spans="1:92" s="14" customFormat="1" ht="25.5" x14ac:dyDescent="0.35">
      <c r="A444" s="19"/>
      <c r="B444" s="19"/>
      <c r="C444" s="89"/>
      <c r="D444" s="20">
        <v>4127</v>
      </c>
      <c r="E444" s="203" t="s">
        <v>180</v>
      </c>
      <c r="F444" s="203"/>
      <c r="G444" s="203"/>
      <c r="H444" s="203"/>
      <c r="I444" s="203"/>
      <c r="J444" s="83">
        <v>100</v>
      </c>
      <c r="K444" s="12"/>
      <c r="L444" s="19"/>
      <c r="M444" s="19"/>
      <c r="N444" s="19"/>
      <c r="O444" s="19"/>
      <c r="P444" s="19"/>
      <c r="Q444" s="19"/>
      <c r="R444" s="19"/>
      <c r="S444" s="70"/>
      <c r="T444" s="70"/>
      <c r="U444" s="70"/>
      <c r="V444" s="70"/>
      <c r="W444" s="70"/>
      <c r="X444" s="70"/>
      <c r="Y444" s="70"/>
      <c r="Z444" s="70"/>
      <c r="AA444" s="70"/>
      <c r="AB444" s="70"/>
      <c r="AC444" s="70"/>
      <c r="AD444" s="70"/>
      <c r="AE444" s="70"/>
      <c r="AF444" s="70"/>
      <c r="AG444" s="70"/>
      <c r="AH444" s="70"/>
      <c r="AI444" s="70"/>
      <c r="AJ444" s="70"/>
      <c r="AK444" s="70"/>
      <c r="AL444" s="70"/>
      <c r="AM444" s="70"/>
      <c r="AN444" s="70"/>
      <c r="AO444" s="70"/>
      <c r="AP444" s="70"/>
      <c r="AQ444" s="70"/>
      <c r="AR444" s="70"/>
      <c r="AS444" s="70"/>
      <c r="AT444" s="70"/>
      <c r="AU444" s="70"/>
      <c r="AV444" s="70"/>
      <c r="AW444" s="70"/>
      <c r="AX444" s="70"/>
      <c r="AY444" s="70"/>
      <c r="AZ444" s="70"/>
      <c r="BA444" s="70"/>
      <c r="BB444" s="70"/>
      <c r="BC444" s="70"/>
      <c r="BD444" s="70"/>
      <c r="BE444" s="70"/>
      <c r="BF444" s="70"/>
      <c r="BG444" s="70"/>
      <c r="BH444" s="70"/>
      <c r="BI444" s="70"/>
      <c r="BJ444" s="70"/>
      <c r="BK444" s="70"/>
      <c r="BL444" s="70"/>
      <c r="BM444" s="70"/>
      <c r="BN444" s="70"/>
      <c r="BO444" s="70"/>
      <c r="BP444" s="70"/>
      <c r="BQ444" s="70"/>
      <c r="BR444" s="70"/>
      <c r="BS444" s="70"/>
      <c r="BT444" s="70"/>
      <c r="BU444" s="70"/>
      <c r="BV444" s="70"/>
      <c r="BW444" s="70"/>
      <c r="BX444" s="70"/>
      <c r="BY444" s="70"/>
      <c r="BZ444" s="70"/>
      <c r="CA444" s="70"/>
      <c r="CB444" s="70"/>
      <c r="CC444" s="70"/>
      <c r="CD444" s="70"/>
      <c r="CE444" s="70"/>
      <c r="CF444" s="70"/>
      <c r="CG444" s="70"/>
      <c r="CH444" s="70"/>
      <c r="CI444" s="70"/>
      <c r="CJ444" s="70"/>
      <c r="CK444" s="70"/>
      <c r="CL444" s="70"/>
      <c r="CM444" s="70"/>
      <c r="CN444" s="70"/>
    </row>
    <row r="445" spans="1:92" ht="26.25" x14ac:dyDescent="0.4">
      <c r="A445" s="19"/>
      <c r="B445" s="19"/>
      <c r="C445" s="89">
        <v>413</v>
      </c>
      <c r="D445" s="20"/>
      <c r="E445" s="204" t="s">
        <v>88</v>
      </c>
      <c r="F445" s="204"/>
      <c r="G445" s="204"/>
      <c r="H445" s="204"/>
      <c r="I445" s="204"/>
      <c r="J445" s="90">
        <f>SUM(J446)</f>
        <v>0</v>
      </c>
      <c r="K445" s="12"/>
      <c r="L445" s="19"/>
      <c r="M445" s="19"/>
      <c r="N445" s="19"/>
      <c r="O445" s="19"/>
      <c r="P445" s="19"/>
      <c r="Q445" s="19"/>
      <c r="R445" s="19"/>
    </row>
    <row r="446" spans="1:92" s="14" customFormat="1" ht="24.75" customHeight="1" x14ac:dyDescent="0.35">
      <c r="A446" s="19"/>
      <c r="B446" s="19"/>
      <c r="C446" s="89"/>
      <c r="D446" s="20">
        <v>4135</v>
      </c>
      <c r="E446" s="203" t="s">
        <v>156</v>
      </c>
      <c r="F446" s="203"/>
      <c r="G446" s="203"/>
      <c r="H446" s="203"/>
      <c r="I446" s="203"/>
      <c r="J446" s="83">
        <v>0</v>
      </c>
      <c r="K446" s="12"/>
      <c r="L446" s="19"/>
      <c r="M446" s="19"/>
      <c r="N446" s="19"/>
      <c r="O446" s="19"/>
      <c r="P446" s="19"/>
      <c r="Q446" s="19"/>
      <c r="R446" s="19"/>
      <c r="S446" s="70"/>
      <c r="T446" s="70"/>
      <c r="U446" s="70"/>
      <c r="V446" s="70"/>
      <c r="W446" s="70"/>
      <c r="X446" s="70"/>
      <c r="Y446" s="70"/>
      <c r="Z446" s="70"/>
      <c r="AA446" s="70"/>
      <c r="AB446" s="70"/>
      <c r="AC446" s="70"/>
      <c r="AD446" s="70"/>
      <c r="AE446" s="70"/>
      <c r="AF446" s="70"/>
      <c r="AG446" s="70"/>
      <c r="AH446" s="70"/>
      <c r="AI446" s="70"/>
      <c r="AJ446" s="70"/>
      <c r="AK446" s="70"/>
      <c r="AL446" s="70"/>
      <c r="AM446" s="70"/>
      <c r="AN446" s="70"/>
      <c r="AO446" s="70"/>
      <c r="AP446" s="70"/>
      <c r="AQ446" s="70"/>
      <c r="AR446" s="70"/>
      <c r="AS446" s="70"/>
      <c r="AT446" s="70"/>
      <c r="AU446" s="70"/>
      <c r="AV446" s="70"/>
      <c r="AW446" s="70"/>
      <c r="AX446" s="70"/>
      <c r="AY446" s="70"/>
      <c r="AZ446" s="70"/>
      <c r="BA446" s="70"/>
      <c r="BB446" s="70"/>
      <c r="BC446" s="70"/>
      <c r="BD446" s="70"/>
      <c r="BE446" s="70"/>
      <c r="BF446" s="70"/>
      <c r="BG446" s="70"/>
      <c r="BH446" s="70"/>
      <c r="BI446" s="70"/>
      <c r="BJ446" s="70"/>
      <c r="BK446" s="70"/>
      <c r="BL446" s="70"/>
      <c r="BM446" s="70"/>
      <c r="BN446" s="70"/>
      <c r="BO446" s="70"/>
      <c r="BP446" s="70"/>
      <c r="BQ446" s="70"/>
      <c r="BR446" s="70"/>
      <c r="BS446" s="70"/>
      <c r="BT446" s="70"/>
      <c r="BU446" s="70"/>
      <c r="BV446" s="70"/>
      <c r="BW446" s="70"/>
      <c r="BX446" s="70"/>
      <c r="BY446" s="70"/>
      <c r="BZ446" s="70"/>
      <c r="CA446" s="70"/>
      <c r="CB446" s="70"/>
      <c r="CC446" s="70"/>
      <c r="CD446" s="70"/>
      <c r="CE446" s="70"/>
      <c r="CF446" s="70"/>
      <c r="CG446" s="70"/>
      <c r="CH446" s="70"/>
      <c r="CI446" s="70"/>
      <c r="CJ446" s="70"/>
      <c r="CK446" s="70"/>
      <c r="CL446" s="70"/>
      <c r="CM446" s="70"/>
      <c r="CN446" s="70"/>
    </row>
    <row r="447" spans="1:92" ht="26.25" x14ac:dyDescent="0.4">
      <c r="A447" s="19"/>
      <c r="B447" s="19"/>
      <c r="C447" s="89">
        <v>414</v>
      </c>
      <c r="D447" s="20"/>
      <c r="E447" s="204" t="s">
        <v>157</v>
      </c>
      <c r="F447" s="204"/>
      <c r="G447" s="204"/>
      <c r="H447" s="204"/>
      <c r="I447" s="204"/>
      <c r="J447" s="90">
        <f>SUM(J448:J451)</f>
        <v>7800</v>
      </c>
      <c r="K447" s="12"/>
      <c r="L447" s="19"/>
      <c r="M447" s="19"/>
      <c r="N447" s="19"/>
      <c r="O447" s="19"/>
      <c r="P447" s="19"/>
      <c r="Q447" s="19"/>
      <c r="R447" s="19"/>
    </row>
    <row r="448" spans="1:92" s="14" customFormat="1" ht="25.5" x14ac:dyDescent="0.35">
      <c r="A448" s="19"/>
      <c r="B448" s="19"/>
      <c r="C448" s="89"/>
      <c r="D448" s="20">
        <v>4141</v>
      </c>
      <c r="E448" s="203" t="s">
        <v>171</v>
      </c>
      <c r="F448" s="203"/>
      <c r="G448" s="203"/>
      <c r="H448" s="203"/>
      <c r="I448" s="203"/>
      <c r="J448" s="83">
        <v>600</v>
      </c>
      <c r="K448" s="12"/>
      <c r="L448" s="19"/>
      <c r="M448" s="19"/>
      <c r="N448" s="19"/>
      <c r="O448" s="19"/>
      <c r="P448" s="19"/>
      <c r="Q448" s="19"/>
      <c r="R448" s="19"/>
      <c r="S448" s="70"/>
      <c r="T448" s="70"/>
      <c r="U448" s="70"/>
      <c r="V448" s="70"/>
      <c r="W448" s="70"/>
      <c r="X448" s="70"/>
      <c r="Y448" s="70"/>
      <c r="Z448" s="70"/>
      <c r="AA448" s="70"/>
      <c r="AB448" s="70"/>
      <c r="AC448" s="70"/>
      <c r="AD448" s="70"/>
      <c r="AE448" s="70"/>
      <c r="AF448" s="70"/>
      <c r="AG448" s="70"/>
      <c r="AH448" s="70"/>
      <c r="AI448" s="70"/>
      <c r="AJ448" s="70"/>
      <c r="AK448" s="70"/>
      <c r="AL448" s="70"/>
      <c r="AM448" s="70"/>
      <c r="AN448" s="70"/>
      <c r="AO448" s="70"/>
      <c r="AP448" s="70"/>
      <c r="AQ448" s="70"/>
      <c r="AR448" s="70"/>
      <c r="AS448" s="70"/>
      <c r="AT448" s="70"/>
      <c r="AU448" s="70"/>
      <c r="AV448" s="70"/>
      <c r="AW448" s="70"/>
      <c r="AX448" s="70"/>
      <c r="AY448" s="70"/>
      <c r="AZ448" s="70"/>
      <c r="BA448" s="70"/>
      <c r="BB448" s="70"/>
      <c r="BC448" s="70"/>
      <c r="BD448" s="70"/>
      <c r="BE448" s="70"/>
      <c r="BF448" s="70"/>
      <c r="BG448" s="70"/>
      <c r="BH448" s="70"/>
      <c r="BI448" s="70"/>
      <c r="BJ448" s="70"/>
      <c r="BK448" s="70"/>
      <c r="BL448" s="70"/>
      <c r="BM448" s="70"/>
      <c r="BN448" s="70"/>
      <c r="BO448" s="70"/>
      <c r="BP448" s="70"/>
      <c r="BQ448" s="70"/>
      <c r="BR448" s="70"/>
      <c r="BS448" s="70"/>
      <c r="BT448" s="70"/>
      <c r="BU448" s="70"/>
      <c r="BV448" s="70"/>
      <c r="BW448" s="70"/>
      <c r="BX448" s="70"/>
      <c r="BY448" s="70"/>
      <c r="BZ448" s="70"/>
      <c r="CA448" s="70"/>
      <c r="CB448" s="70"/>
      <c r="CC448" s="70"/>
      <c r="CD448" s="70"/>
      <c r="CE448" s="70"/>
      <c r="CF448" s="70"/>
      <c r="CG448" s="70"/>
      <c r="CH448" s="70"/>
      <c r="CI448" s="70"/>
      <c r="CJ448" s="70"/>
      <c r="CK448" s="70"/>
      <c r="CL448" s="70"/>
      <c r="CM448" s="70"/>
      <c r="CN448" s="70"/>
    </row>
    <row r="449" spans="1:92" s="14" customFormat="1" ht="24" customHeight="1" x14ac:dyDescent="0.35">
      <c r="A449" s="19"/>
      <c r="B449" s="19"/>
      <c r="C449" s="89"/>
      <c r="D449" s="20">
        <v>4142</v>
      </c>
      <c r="E449" s="203" t="s">
        <v>172</v>
      </c>
      <c r="F449" s="203"/>
      <c r="G449" s="203"/>
      <c r="H449" s="203"/>
      <c r="I449" s="203"/>
      <c r="J449" s="83">
        <v>1800</v>
      </c>
      <c r="K449" s="12"/>
      <c r="L449" s="19"/>
      <c r="M449" s="19"/>
      <c r="N449" s="19"/>
      <c r="O449" s="19"/>
      <c r="P449" s="19"/>
      <c r="Q449" s="19"/>
      <c r="R449" s="19"/>
      <c r="S449" s="70"/>
      <c r="T449" s="70"/>
      <c r="U449" s="70"/>
      <c r="V449" s="70"/>
      <c r="W449" s="70"/>
      <c r="X449" s="70"/>
      <c r="Y449" s="70"/>
      <c r="Z449" s="70"/>
      <c r="AA449" s="70"/>
      <c r="AB449" s="70"/>
      <c r="AC449" s="70"/>
      <c r="AD449" s="70"/>
      <c r="AE449" s="70"/>
      <c r="AF449" s="70"/>
      <c r="AG449" s="70"/>
      <c r="AH449" s="70"/>
      <c r="AI449" s="70"/>
      <c r="AJ449" s="70"/>
      <c r="AK449" s="70"/>
      <c r="AL449" s="70"/>
      <c r="AM449" s="70"/>
      <c r="AN449" s="70"/>
      <c r="AO449" s="70"/>
      <c r="AP449" s="70"/>
      <c r="AQ449" s="70"/>
      <c r="AR449" s="70"/>
      <c r="AS449" s="70"/>
      <c r="AT449" s="70"/>
      <c r="AU449" s="70"/>
      <c r="AV449" s="70"/>
      <c r="AW449" s="70"/>
      <c r="AX449" s="70"/>
      <c r="AY449" s="70"/>
      <c r="AZ449" s="70"/>
      <c r="BA449" s="70"/>
      <c r="BB449" s="70"/>
      <c r="BC449" s="70"/>
      <c r="BD449" s="70"/>
      <c r="BE449" s="70"/>
      <c r="BF449" s="70"/>
      <c r="BG449" s="70"/>
      <c r="BH449" s="70"/>
      <c r="BI449" s="70"/>
      <c r="BJ449" s="70"/>
      <c r="BK449" s="70"/>
      <c r="BL449" s="70"/>
      <c r="BM449" s="70"/>
      <c r="BN449" s="70"/>
      <c r="BO449" s="70"/>
      <c r="BP449" s="70"/>
      <c r="BQ449" s="70"/>
      <c r="BR449" s="70"/>
      <c r="BS449" s="70"/>
      <c r="BT449" s="70"/>
      <c r="BU449" s="70"/>
      <c r="BV449" s="70"/>
      <c r="BW449" s="70"/>
      <c r="BX449" s="70"/>
      <c r="BY449" s="70"/>
      <c r="BZ449" s="70"/>
      <c r="CA449" s="70"/>
      <c r="CB449" s="70"/>
      <c r="CC449" s="70"/>
      <c r="CD449" s="70"/>
      <c r="CE449" s="70"/>
      <c r="CF449" s="70"/>
      <c r="CG449" s="70"/>
      <c r="CH449" s="70"/>
      <c r="CI449" s="70"/>
      <c r="CJ449" s="70"/>
      <c r="CK449" s="70"/>
      <c r="CL449" s="70"/>
      <c r="CM449" s="70"/>
      <c r="CN449" s="70"/>
    </row>
    <row r="450" spans="1:92" s="14" customFormat="1" ht="25.5" x14ac:dyDescent="0.35">
      <c r="A450" s="19"/>
      <c r="B450" s="19"/>
      <c r="C450" s="89"/>
      <c r="D450" s="20">
        <v>4148</v>
      </c>
      <c r="E450" s="203" t="s">
        <v>270</v>
      </c>
      <c r="F450" s="203"/>
      <c r="G450" s="203"/>
      <c r="H450" s="203"/>
      <c r="I450" s="203"/>
      <c r="J450" s="83">
        <v>400</v>
      </c>
      <c r="K450" s="12"/>
      <c r="L450" s="12"/>
      <c r="M450" s="19"/>
      <c r="N450" s="19"/>
      <c r="O450" s="19"/>
      <c r="P450" s="19"/>
      <c r="Q450" s="19"/>
      <c r="R450" s="19"/>
      <c r="S450" s="70"/>
      <c r="T450" s="70"/>
      <c r="U450" s="70"/>
      <c r="V450" s="70"/>
      <c r="W450" s="70"/>
      <c r="X450" s="70"/>
      <c r="Y450" s="70"/>
      <c r="Z450" s="70"/>
      <c r="AA450" s="70"/>
      <c r="AB450" s="70"/>
      <c r="AC450" s="70"/>
      <c r="AD450" s="70"/>
      <c r="AE450" s="70"/>
      <c r="AF450" s="70"/>
      <c r="AG450" s="70"/>
      <c r="AH450" s="70"/>
      <c r="AI450" s="70"/>
      <c r="AJ450" s="70"/>
      <c r="AK450" s="70"/>
      <c r="AL450" s="70"/>
      <c r="AM450" s="70"/>
      <c r="AN450" s="70"/>
      <c r="AO450" s="70"/>
      <c r="AP450" s="70"/>
      <c r="AQ450" s="70"/>
      <c r="AR450" s="70"/>
      <c r="AS450" s="70"/>
      <c r="AT450" s="70"/>
      <c r="AU450" s="70"/>
      <c r="AV450" s="70"/>
      <c r="AW450" s="70"/>
      <c r="AX450" s="70"/>
      <c r="AY450" s="70"/>
      <c r="AZ450" s="70"/>
      <c r="BA450" s="70"/>
      <c r="BB450" s="70"/>
      <c r="BC450" s="70"/>
      <c r="BD450" s="70"/>
      <c r="BE450" s="70"/>
      <c r="BF450" s="70"/>
      <c r="BG450" s="70"/>
      <c r="BH450" s="70"/>
      <c r="BI450" s="70"/>
      <c r="BJ450" s="70"/>
      <c r="BK450" s="70"/>
      <c r="BL450" s="70"/>
      <c r="BM450" s="70"/>
      <c r="BN450" s="70"/>
      <c r="BO450" s="70"/>
      <c r="BP450" s="70"/>
      <c r="BQ450" s="70"/>
      <c r="BR450" s="70"/>
      <c r="BS450" s="70"/>
      <c r="BT450" s="70"/>
      <c r="BU450" s="70"/>
      <c r="BV450" s="70"/>
      <c r="BW450" s="70"/>
      <c r="BX450" s="70"/>
      <c r="BY450" s="70"/>
      <c r="BZ450" s="70"/>
      <c r="CA450" s="70"/>
      <c r="CB450" s="70"/>
      <c r="CC450" s="70"/>
      <c r="CD450" s="70"/>
      <c r="CE450" s="70"/>
      <c r="CF450" s="70"/>
      <c r="CG450" s="70"/>
      <c r="CH450" s="70"/>
      <c r="CI450" s="70"/>
      <c r="CJ450" s="70"/>
      <c r="CK450" s="70"/>
      <c r="CL450" s="70"/>
      <c r="CM450" s="70"/>
      <c r="CN450" s="70"/>
    </row>
    <row r="451" spans="1:92" s="14" customFormat="1" ht="26.25" thickBot="1" x14ac:dyDescent="0.4">
      <c r="A451" s="19"/>
      <c r="B451" s="19"/>
      <c r="C451" s="100"/>
      <c r="D451" s="21">
        <v>4149</v>
      </c>
      <c r="E451" s="228" t="s">
        <v>159</v>
      </c>
      <c r="F451" s="228"/>
      <c r="G451" s="228"/>
      <c r="H451" s="228"/>
      <c r="I451" s="228"/>
      <c r="J451" s="84">
        <v>5000</v>
      </c>
      <c r="K451" s="12"/>
      <c r="L451" s="12"/>
      <c r="M451" s="19"/>
      <c r="N451" s="19"/>
      <c r="O451" s="19"/>
      <c r="P451" s="19"/>
      <c r="Q451" s="19"/>
      <c r="R451" s="19"/>
      <c r="S451" s="70"/>
      <c r="T451" s="70"/>
      <c r="U451" s="70"/>
      <c r="V451" s="70"/>
      <c r="W451" s="70"/>
      <c r="X451" s="70"/>
      <c r="Y451" s="70"/>
      <c r="Z451" s="70"/>
      <c r="AA451" s="70"/>
      <c r="AB451" s="70"/>
      <c r="AC451" s="70"/>
      <c r="AD451" s="70"/>
      <c r="AE451" s="70"/>
      <c r="AF451" s="70"/>
      <c r="AG451" s="70"/>
      <c r="AH451" s="70"/>
      <c r="AI451" s="70"/>
      <c r="AJ451" s="70"/>
      <c r="AK451" s="70"/>
      <c r="AL451" s="70"/>
      <c r="AM451" s="70"/>
      <c r="AN451" s="70"/>
      <c r="AO451" s="70"/>
      <c r="AP451" s="70"/>
      <c r="AQ451" s="70"/>
      <c r="AR451" s="70"/>
      <c r="AS451" s="70"/>
      <c r="AT451" s="70"/>
      <c r="AU451" s="70"/>
      <c r="AV451" s="70"/>
      <c r="AW451" s="70"/>
      <c r="AX451" s="70"/>
      <c r="AY451" s="70"/>
      <c r="AZ451" s="70"/>
      <c r="BA451" s="70"/>
      <c r="BB451" s="70"/>
      <c r="BC451" s="70"/>
      <c r="BD451" s="70"/>
      <c r="BE451" s="70"/>
      <c r="BF451" s="70"/>
      <c r="BG451" s="70"/>
      <c r="BH451" s="70"/>
      <c r="BI451" s="70"/>
      <c r="BJ451" s="70"/>
      <c r="BK451" s="70"/>
      <c r="BL451" s="70"/>
      <c r="BM451" s="70"/>
      <c r="BN451" s="70"/>
      <c r="BO451" s="70"/>
      <c r="BP451" s="70"/>
      <c r="BQ451" s="70"/>
      <c r="BR451" s="70"/>
      <c r="BS451" s="70"/>
      <c r="BT451" s="70"/>
      <c r="BU451" s="70"/>
      <c r="BV451" s="70"/>
      <c r="BW451" s="70"/>
      <c r="BX451" s="70"/>
      <c r="BY451" s="70"/>
      <c r="BZ451" s="70"/>
      <c r="CA451" s="70"/>
      <c r="CB451" s="70"/>
      <c r="CC451" s="70"/>
      <c r="CD451" s="70"/>
      <c r="CE451" s="70"/>
      <c r="CF451" s="70"/>
      <c r="CG451" s="70"/>
      <c r="CH451" s="70"/>
      <c r="CI451" s="70"/>
      <c r="CJ451" s="70"/>
      <c r="CK451" s="70"/>
      <c r="CL451" s="70"/>
      <c r="CM451" s="70"/>
      <c r="CN451" s="70"/>
    </row>
    <row r="452" spans="1:92" ht="57.75" customHeight="1" thickTop="1" thickBot="1" x14ac:dyDescent="0.3">
      <c r="A452" s="19"/>
      <c r="B452" s="19"/>
      <c r="C452" s="130">
        <v>4</v>
      </c>
      <c r="D452" s="224" t="s">
        <v>234</v>
      </c>
      <c r="E452" s="218"/>
      <c r="F452" s="218"/>
      <c r="G452" s="218"/>
      <c r="H452" s="218"/>
      <c r="I452" s="218"/>
      <c r="J452" s="131">
        <f>SUM(J436,J442,J445,J447)</f>
        <v>148600</v>
      </c>
      <c r="K452" s="12"/>
      <c r="L452" s="19"/>
      <c r="M452" s="19"/>
      <c r="N452" s="19"/>
      <c r="O452" s="19"/>
      <c r="P452" s="19"/>
      <c r="Q452" s="19"/>
      <c r="R452" s="19"/>
    </row>
    <row r="453" spans="1:92" ht="15.75" thickTop="1" x14ac:dyDescent="0.25">
      <c r="A453" s="19"/>
      <c r="B453" s="19"/>
      <c r="C453" s="12"/>
      <c r="D453" s="12"/>
      <c r="E453" s="12"/>
      <c r="F453" s="12"/>
      <c r="G453" s="12"/>
      <c r="H453" s="12"/>
      <c r="I453" s="12"/>
      <c r="J453" s="12"/>
      <c r="K453" s="12"/>
      <c r="L453" s="19"/>
      <c r="M453" s="19"/>
      <c r="N453" s="19"/>
      <c r="O453" s="19"/>
      <c r="P453" s="19"/>
      <c r="Q453" s="19"/>
      <c r="R453" s="19"/>
    </row>
    <row r="454" spans="1:92" s="4" customFormat="1" x14ac:dyDescent="0.25">
      <c r="A454" s="19"/>
      <c r="B454" s="19"/>
      <c r="C454" s="12"/>
      <c r="D454" s="12"/>
      <c r="E454" s="12"/>
      <c r="F454" s="12"/>
      <c r="G454" s="12"/>
      <c r="H454" s="12"/>
      <c r="I454" s="12"/>
      <c r="J454" s="12"/>
      <c r="K454" s="12"/>
      <c r="L454" s="19"/>
      <c r="M454" s="19"/>
      <c r="N454" s="19"/>
      <c r="O454" s="19"/>
      <c r="P454" s="19"/>
      <c r="Q454" s="19"/>
      <c r="R454" s="19"/>
      <c r="S454" s="70"/>
      <c r="T454" s="70"/>
      <c r="U454" s="70"/>
      <c r="V454" s="70"/>
      <c r="W454" s="70"/>
      <c r="X454" s="70"/>
      <c r="Y454" s="70"/>
      <c r="Z454" s="70"/>
      <c r="AA454" s="70"/>
      <c r="AB454" s="70"/>
      <c r="AC454" s="70"/>
      <c r="AD454" s="70"/>
      <c r="AE454" s="70"/>
      <c r="AF454" s="70"/>
      <c r="AG454" s="70"/>
      <c r="AH454" s="70"/>
      <c r="AI454" s="70"/>
      <c r="AJ454" s="70"/>
      <c r="AK454" s="70"/>
      <c r="AL454" s="70"/>
      <c r="AM454" s="70"/>
      <c r="AN454" s="70"/>
      <c r="AO454" s="70"/>
      <c r="AP454" s="70"/>
      <c r="AQ454" s="70"/>
      <c r="AR454" s="70"/>
      <c r="AS454" s="70"/>
      <c r="AT454" s="70"/>
      <c r="AU454" s="70"/>
      <c r="AV454" s="70"/>
      <c r="AW454" s="70"/>
      <c r="AX454" s="70"/>
      <c r="AY454" s="70"/>
      <c r="AZ454" s="70"/>
      <c r="BA454" s="70"/>
      <c r="BB454" s="70"/>
      <c r="BC454" s="70"/>
      <c r="BD454" s="70"/>
      <c r="BE454" s="70"/>
      <c r="BF454" s="70"/>
      <c r="BG454" s="70"/>
      <c r="BH454" s="70"/>
      <c r="BI454" s="70"/>
      <c r="BJ454" s="70"/>
      <c r="BK454" s="70"/>
      <c r="BL454" s="70"/>
      <c r="BM454" s="70"/>
      <c r="BN454" s="70"/>
      <c r="BO454" s="70"/>
      <c r="BP454" s="70"/>
      <c r="BQ454" s="70"/>
      <c r="BR454" s="70"/>
      <c r="BS454" s="70"/>
      <c r="BT454" s="70"/>
      <c r="BU454" s="70"/>
      <c r="BV454" s="70"/>
      <c r="BW454" s="70"/>
      <c r="BX454" s="70"/>
      <c r="BY454" s="70"/>
      <c r="BZ454" s="70"/>
      <c r="CA454" s="70"/>
      <c r="CB454" s="70"/>
      <c r="CC454" s="70"/>
      <c r="CD454" s="70"/>
      <c r="CE454" s="70"/>
      <c r="CF454" s="70"/>
      <c r="CG454" s="70"/>
      <c r="CH454" s="70"/>
      <c r="CI454" s="70"/>
      <c r="CJ454" s="70"/>
      <c r="CK454" s="70"/>
      <c r="CL454" s="70"/>
      <c r="CM454" s="70"/>
      <c r="CN454" s="70"/>
    </row>
    <row r="455" spans="1:92" s="4" customFormat="1" x14ac:dyDescent="0.25">
      <c r="A455" s="19"/>
      <c r="B455" s="19"/>
      <c r="C455" s="12"/>
      <c r="D455" s="12"/>
      <c r="E455" s="12"/>
      <c r="F455" s="12"/>
      <c r="G455" s="12"/>
      <c r="H455" s="12"/>
      <c r="I455" s="12"/>
      <c r="J455" s="12"/>
      <c r="K455" s="12"/>
      <c r="L455" s="19"/>
      <c r="M455" s="12"/>
      <c r="N455" s="12"/>
      <c r="O455" s="19"/>
      <c r="P455" s="19"/>
      <c r="Q455" s="19"/>
      <c r="R455" s="19"/>
      <c r="S455" s="70"/>
      <c r="T455" s="70"/>
      <c r="U455" s="70"/>
      <c r="V455" s="70"/>
      <c r="W455" s="70"/>
      <c r="X455" s="70"/>
      <c r="Y455" s="70"/>
      <c r="Z455" s="70"/>
      <c r="AA455" s="70"/>
      <c r="AB455" s="70"/>
      <c r="AC455" s="70"/>
      <c r="AD455" s="70"/>
      <c r="AE455" s="70"/>
      <c r="AF455" s="70"/>
      <c r="AG455" s="70"/>
      <c r="AH455" s="70"/>
      <c r="AI455" s="70"/>
      <c r="AJ455" s="70"/>
      <c r="AK455" s="70"/>
      <c r="AL455" s="70"/>
      <c r="AM455" s="70"/>
      <c r="AN455" s="70"/>
      <c r="AO455" s="70"/>
      <c r="AP455" s="70"/>
      <c r="AQ455" s="70"/>
      <c r="AR455" s="70"/>
      <c r="AS455" s="70"/>
      <c r="AT455" s="70"/>
      <c r="AU455" s="70"/>
      <c r="AV455" s="70"/>
      <c r="AW455" s="70"/>
      <c r="AX455" s="70"/>
      <c r="AY455" s="70"/>
      <c r="AZ455" s="70"/>
      <c r="BA455" s="70"/>
      <c r="BB455" s="70"/>
      <c r="BC455" s="70"/>
      <c r="BD455" s="70"/>
      <c r="BE455" s="70"/>
      <c r="BF455" s="70"/>
      <c r="BG455" s="70"/>
      <c r="BH455" s="70"/>
      <c r="BI455" s="70"/>
      <c r="BJ455" s="70"/>
      <c r="BK455" s="70"/>
      <c r="BL455" s="70"/>
      <c r="BM455" s="70"/>
      <c r="BN455" s="70"/>
      <c r="BO455" s="70"/>
      <c r="BP455" s="70"/>
      <c r="BQ455" s="70"/>
      <c r="BR455" s="70"/>
      <c r="BS455" s="70"/>
      <c r="BT455" s="70"/>
      <c r="BU455" s="70"/>
      <c r="BV455" s="70"/>
      <c r="BW455" s="70"/>
      <c r="BX455" s="70"/>
      <c r="BY455" s="70"/>
      <c r="BZ455" s="70"/>
      <c r="CA455" s="70"/>
      <c r="CB455" s="70"/>
      <c r="CC455" s="70"/>
      <c r="CD455" s="70"/>
      <c r="CE455" s="70"/>
      <c r="CF455" s="70"/>
      <c r="CG455" s="70"/>
      <c r="CH455" s="70"/>
      <c r="CI455" s="70"/>
      <c r="CJ455" s="70"/>
      <c r="CK455" s="70"/>
      <c r="CL455" s="70"/>
      <c r="CM455" s="70"/>
      <c r="CN455" s="70"/>
    </row>
    <row r="456" spans="1:92" s="4" customFormat="1" x14ac:dyDescent="0.25">
      <c r="A456" s="19"/>
      <c r="B456" s="19"/>
      <c r="C456" s="12"/>
      <c r="D456" s="12"/>
      <c r="E456" s="12"/>
      <c r="F456" s="12"/>
      <c r="G456" s="12"/>
      <c r="H456" s="12"/>
      <c r="I456" s="12"/>
      <c r="J456" s="12"/>
      <c r="K456" s="12"/>
      <c r="L456" s="19"/>
      <c r="M456" s="19"/>
      <c r="N456" s="19"/>
      <c r="O456" s="19"/>
      <c r="P456" s="19"/>
      <c r="Q456" s="19"/>
      <c r="R456" s="19"/>
      <c r="S456" s="70"/>
      <c r="T456" s="70"/>
      <c r="U456" s="70"/>
      <c r="V456" s="70"/>
      <c r="W456" s="70"/>
      <c r="X456" s="70"/>
      <c r="Y456" s="70"/>
      <c r="Z456" s="70"/>
      <c r="AA456" s="70"/>
      <c r="AB456" s="70"/>
      <c r="AC456" s="70"/>
      <c r="AD456" s="70"/>
      <c r="AE456" s="70"/>
      <c r="AF456" s="70"/>
      <c r="AG456" s="70"/>
      <c r="AH456" s="70"/>
      <c r="AI456" s="70"/>
      <c r="AJ456" s="70"/>
      <c r="AK456" s="70"/>
      <c r="AL456" s="70"/>
      <c r="AM456" s="70"/>
      <c r="AN456" s="70"/>
      <c r="AO456" s="70"/>
      <c r="AP456" s="70"/>
      <c r="AQ456" s="70"/>
      <c r="AR456" s="70"/>
      <c r="AS456" s="70"/>
      <c r="AT456" s="70"/>
      <c r="AU456" s="70"/>
      <c r="AV456" s="70"/>
      <c r="AW456" s="70"/>
      <c r="AX456" s="70"/>
      <c r="AY456" s="70"/>
      <c r="AZ456" s="70"/>
      <c r="BA456" s="70"/>
      <c r="BB456" s="70"/>
      <c r="BC456" s="70"/>
      <c r="BD456" s="70"/>
      <c r="BE456" s="70"/>
      <c r="BF456" s="70"/>
      <c r="BG456" s="70"/>
      <c r="BH456" s="70"/>
      <c r="BI456" s="70"/>
      <c r="BJ456" s="70"/>
      <c r="BK456" s="70"/>
      <c r="BL456" s="70"/>
      <c r="BM456" s="70"/>
      <c r="BN456" s="70"/>
      <c r="BO456" s="70"/>
      <c r="BP456" s="70"/>
      <c r="BQ456" s="70"/>
      <c r="BR456" s="70"/>
      <c r="BS456" s="70"/>
      <c r="BT456" s="70"/>
      <c r="BU456" s="70"/>
      <c r="BV456" s="70"/>
      <c r="BW456" s="70"/>
      <c r="BX456" s="70"/>
      <c r="BY456" s="70"/>
      <c r="BZ456" s="70"/>
      <c r="CA456" s="70"/>
      <c r="CB456" s="70"/>
      <c r="CC456" s="70"/>
      <c r="CD456" s="70"/>
      <c r="CE456" s="70"/>
      <c r="CF456" s="70"/>
      <c r="CG456" s="70"/>
      <c r="CH456" s="70"/>
      <c r="CI456" s="70"/>
      <c r="CJ456" s="70"/>
      <c r="CK456" s="70"/>
      <c r="CL456" s="70"/>
      <c r="CM456" s="70"/>
      <c r="CN456" s="70"/>
    </row>
    <row r="457" spans="1:92" s="4" customFormat="1" ht="28.5" customHeight="1" x14ac:dyDescent="0.25">
      <c r="A457" s="19"/>
      <c r="B457" s="19"/>
      <c r="C457" s="12"/>
      <c r="D457" s="12"/>
      <c r="E457" s="12"/>
      <c r="F457" s="12"/>
      <c r="G457" s="12"/>
      <c r="H457" s="32" t="s">
        <v>231</v>
      </c>
      <c r="I457" s="12"/>
      <c r="J457" s="12"/>
      <c r="K457" s="12"/>
      <c r="L457" s="19"/>
      <c r="M457" s="19"/>
      <c r="N457" s="19"/>
      <c r="O457" s="19"/>
      <c r="P457" s="19"/>
      <c r="Q457" s="19"/>
      <c r="R457" s="19"/>
      <c r="S457" s="70"/>
      <c r="T457" s="70"/>
      <c r="U457" s="70"/>
      <c r="V457" s="70"/>
      <c r="W457" s="70"/>
      <c r="X457" s="70"/>
      <c r="Y457" s="70"/>
      <c r="Z457" s="70"/>
      <c r="AA457" s="70"/>
      <c r="AB457" s="70"/>
      <c r="AC457" s="70"/>
      <c r="AD457" s="70"/>
      <c r="AE457" s="70"/>
      <c r="AF457" s="70"/>
      <c r="AG457" s="70"/>
      <c r="AH457" s="70"/>
      <c r="AI457" s="70"/>
      <c r="AJ457" s="70"/>
      <c r="AK457" s="70"/>
      <c r="AL457" s="70"/>
      <c r="AM457" s="70"/>
      <c r="AN457" s="70"/>
      <c r="AO457" s="70"/>
      <c r="AP457" s="70"/>
      <c r="AQ457" s="70"/>
      <c r="AR457" s="70"/>
      <c r="AS457" s="70"/>
      <c r="AT457" s="70"/>
      <c r="AU457" s="70"/>
      <c r="AV457" s="70"/>
      <c r="AW457" s="70"/>
      <c r="AX457" s="70"/>
      <c r="AY457" s="70"/>
      <c r="AZ457" s="70"/>
      <c r="BA457" s="70"/>
      <c r="BB457" s="70"/>
      <c r="BC457" s="70"/>
      <c r="BD457" s="70"/>
      <c r="BE457" s="70"/>
      <c r="BF457" s="70"/>
      <c r="BG457" s="70"/>
      <c r="BH457" s="70"/>
      <c r="BI457" s="70"/>
      <c r="BJ457" s="70"/>
      <c r="BK457" s="70"/>
      <c r="BL457" s="70"/>
      <c r="BM457" s="70"/>
      <c r="BN457" s="70"/>
      <c r="BO457" s="70"/>
      <c r="BP457" s="70"/>
      <c r="BQ457" s="70"/>
      <c r="BR457" s="70"/>
      <c r="BS457" s="70"/>
      <c r="BT457" s="70"/>
      <c r="BU457" s="70"/>
      <c r="BV457" s="70"/>
      <c r="BW457" s="70"/>
      <c r="BX457" s="70"/>
      <c r="BY457" s="70"/>
      <c r="BZ457" s="70"/>
      <c r="CA457" s="70"/>
      <c r="CB457" s="70"/>
      <c r="CC457" s="70"/>
      <c r="CD457" s="70"/>
      <c r="CE457" s="70"/>
      <c r="CF457" s="70"/>
      <c r="CG457" s="70"/>
      <c r="CH457" s="70"/>
      <c r="CI457" s="70"/>
      <c r="CJ457" s="70"/>
      <c r="CK457" s="70"/>
      <c r="CL457" s="70"/>
      <c r="CM457" s="70"/>
      <c r="CN457" s="70"/>
    </row>
    <row r="458" spans="1:92" ht="57.75" customHeight="1" x14ac:dyDescent="0.35">
      <c r="A458" s="19"/>
      <c r="B458" s="19"/>
      <c r="C458" s="307" t="s">
        <v>271</v>
      </c>
      <c r="D458" s="307"/>
      <c r="E458" s="307"/>
      <c r="F458" s="307"/>
      <c r="G458" s="307"/>
      <c r="H458" s="307"/>
      <c r="I458" s="307"/>
      <c r="J458" s="307"/>
      <c r="K458" s="307"/>
      <c r="L458" s="19"/>
      <c r="M458" s="19"/>
      <c r="N458" s="19"/>
      <c r="O458" s="19"/>
      <c r="P458" s="19"/>
      <c r="Q458" s="19"/>
      <c r="R458" s="19"/>
    </row>
    <row r="459" spans="1:92" s="4" customFormat="1" ht="25.5" x14ac:dyDescent="0.35">
      <c r="A459" s="19"/>
      <c r="B459" s="19"/>
      <c r="C459" s="33"/>
      <c r="D459" s="33"/>
      <c r="E459" s="33"/>
      <c r="F459" s="33"/>
      <c r="G459" s="33"/>
      <c r="H459" s="33"/>
      <c r="I459" s="33"/>
      <c r="J459" s="33"/>
      <c r="K459" s="33"/>
      <c r="L459" s="19"/>
      <c r="M459" s="19"/>
      <c r="N459" s="19"/>
      <c r="O459" s="19"/>
      <c r="P459" s="19"/>
      <c r="Q459" s="19"/>
      <c r="R459" s="19"/>
      <c r="S459" s="70"/>
      <c r="T459" s="70"/>
      <c r="U459" s="70"/>
      <c r="V459" s="70"/>
      <c r="W459" s="70"/>
      <c r="X459" s="70"/>
      <c r="Y459" s="70"/>
      <c r="Z459" s="70"/>
      <c r="AA459" s="70"/>
      <c r="AB459" s="70"/>
      <c r="AC459" s="70"/>
      <c r="AD459" s="70"/>
      <c r="AE459" s="70"/>
      <c r="AF459" s="70"/>
      <c r="AG459" s="70"/>
      <c r="AH459" s="70"/>
      <c r="AI459" s="70"/>
      <c r="AJ459" s="70"/>
      <c r="AK459" s="70"/>
      <c r="AL459" s="70"/>
      <c r="AM459" s="70"/>
      <c r="AN459" s="70"/>
      <c r="AO459" s="70"/>
      <c r="AP459" s="70"/>
      <c r="AQ459" s="70"/>
      <c r="AR459" s="70"/>
      <c r="AS459" s="70"/>
      <c r="AT459" s="70"/>
      <c r="AU459" s="70"/>
      <c r="AV459" s="70"/>
      <c r="AW459" s="70"/>
      <c r="AX459" s="70"/>
      <c r="AY459" s="70"/>
      <c r="AZ459" s="70"/>
      <c r="BA459" s="70"/>
      <c r="BB459" s="70"/>
      <c r="BC459" s="70"/>
      <c r="BD459" s="70"/>
      <c r="BE459" s="70"/>
      <c r="BF459" s="70"/>
      <c r="BG459" s="70"/>
      <c r="BH459" s="70"/>
      <c r="BI459" s="70"/>
      <c r="BJ459" s="70"/>
      <c r="BK459" s="70"/>
      <c r="BL459" s="70"/>
      <c r="BM459" s="70"/>
      <c r="BN459" s="70"/>
      <c r="BO459" s="70"/>
      <c r="BP459" s="70"/>
      <c r="BQ459" s="70"/>
      <c r="BR459" s="70"/>
      <c r="BS459" s="70"/>
      <c r="BT459" s="70"/>
      <c r="BU459" s="70"/>
      <c r="BV459" s="70"/>
      <c r="BW459" s="70"/>
      <c r="BX459" s="70"/>
      <c r="BY459" s="70"/>
      <c r="BZ459" s="70"/>
      <c r="CA459" s="70"/>
      <c r="CB459" s="70"/>
      <c r="CC459" s="70"/>
      <c r="CD459" s="70"/>
      <c r="CE459" s="70"/>
      <c r="CF459" s="70"/>
      <c r="CG459" s="70"/>
      <c r="CH459" s="70"/>
      <c r="CI459" s="70"/>
      <c r="CJ459" s="70"/>
      <c r="CK459" s="70"/>
      <c r="CL459" s="70"/>
      <c r="CM459" s="70"/>
      <c r="CN459" s="70"/>
    </row>
    <row r="460" spans="1:92" ht="30" customHeight="1" x14ac:dyDescent="0.35">
      <c r="A460" s="19"/>
      <c r="B460" s="19"/>
      <c r="C460" s="311" t="s">
        <v>232</v>
      </c>
      <c r="D460" s="311"/>
      <c r="E460" s="33"/>
      <c r="F460" s="33"/>
      <c r="G460" s="33"/>
      <c r="H460" s="33"/>
      <c r="I460" s="33"/>
      <c r="J460" s="33"/>
      <c r="K460" s="33"/>
      <c r="L460" s="22"/>
      <c r="M460" s="19"/>
      <c r="N460" s="19"/>
      <c r="O460" s="19"/>
      <c r="P460" s="19"/>
      <c r="Q460" s="19"/>
      <c r="R460" s="19"/>
    </row>
    <row r="461" spans="1:92" ht="25.5" x14ac:dyDescent="0.35">
      <c r="A461" s="19"/>
      <c r="B461" s="19"/>
      <c r="C461" s="33" t="s">
        <v>312</v>
      </c>
      <c r="D461" s="33"/>
      <c r="E461" s="33"/>
      <c r="F461" s="33"/>
      <c r="G461" s="33"/>
      <c r="H461" s="33"/>
      <c r="I461" s="33"/>
      <c r="J461" s="33"/>
      <c r="K461" s="33"/>
      <c r="L461" s="36"/>
      <c r="M461" s="19"/>
      <c r="N461" s="19"/>
      <c r="O461" s="19"/>
      <c r="P461" s="19"/>
      <c r="Q461" s="19"/>
      <c r="R461" s="19"/>
    </row>
    <row r="462" spans="1:92" ht="26.25" x14ac:dyDescent="0.4">
      <c r="A462" s="19"/>
      <c r="B462" s="19"/>
      <c r="C462" s="33"/>
      <c r="D462" s="33"/>
      <c r="E462" s="312" t="s">
        <v>309</v>
      </c>
      <c r="F462" s="312"/>
      <c r="G462" s="312"/>
      <c r="H462" s="312"/>
      <c r="I462" s="312"/>
      <c r="J462" s="33"/>
      <c r="K462" s="33"/>
      <c r="L462" s="36"/>
      <c r="M462" s="19"/>
      <c r="N462" s="19"/>
      <c r="O462" s="19"/>
      <c r="P462" s="19"/>
      <c r="Q462" s="19"/>
      <c r="R462" s="19"/>
    </row>
    <row r="463" spans="1:92" ht="26.25" x14ac:dyDescent="0.4">
      <c r="A463" s="19"/>
      <c r="B463" s="19"/>
      <c r="C463" s="33"/>
      <c r="D463" s="33"/>
      <c r="E463" s="312" t="s">
        <v>233</v>
      </c>
      <c r="F463" s="312"/>
      <c r="G463" s="312"/>
      <c r="H463" s="312"/>
      <c r="I463" s="312"/>
      <c r="J463" s="33"/>
      <c r="K463" s="33"/>
      <c r="L463" s="36"/>
      <c r="M463" s="19"/>
      <c r="N463" s="19"/>
      <c r="O463" s="19"/>
      <c r="P463" s="19"/>
      <c r="Q463" s="19"/>
      <c r="R463" s="19"/>
    </row>
    <row r="464" spans="1:92" ht="26.25" x14ac:dyDescent="0.4">
      <c r="A464" s="19"/>
      <c r="B464" s="19"/>
      <c r="C464" s="33"/>
      <c r="D464" s="33"/>
      <c r="E464" s="312" t="s">
        <v>4</v>
      </c>
      <c r="F464" s="312"/>
      <c r="G464" s="312"/>
      <c r="H464" s="312"/>
      <c r="I464" s="312"/>
      <c r="J464" s="33"/>
      <c r="K464" s="33"/>
      <c r="L464" s="36"/>
      <c r="M464" s="19"/>
      <c r="N464" s="19"/>
      <c r="O464" s="19"/>
      <c r="P464" s="19"/>
      <c r="Q464" s="19"/>
      <c r="R464" s="19"/>
    </row>
    <row r="465" spans="1:92" ht="25.5" x14ac:dyDescent="0.35">
      <c r="A465" s="19"/>
      <c r="B465" s="19"/>
      <c r="C465" s="12"/>
      <c r="D465" s="12"/>
      <c r="E465" s="19"/>
      <c r="F465" s="19"/>
      <c r="G465" s="19"/>
      <c r="H465" s="19"/>
      <c r="I465" s="19"/>
      <c r="J465" s="19"/>
      <c r="K465" s="19"/>
      <c r="L465" s="36"/>
      <c r="M465" s="19"/>
      <c r="N465" s="19"/>
      <c r="O465" s="19"/>
      <c r="P465" s="19"/>
      <c r="Q465" s="19"/>
      <c r="R465" s="19"/>
    </row>
    <row r="466" spans="1:92" ht="25.5" x14ac:dyDescent="0.35">
      <c r="A466" s="19"/>
      <c r="B466" s="19"/>
      <c r="C466" s="12"/>
      <c r="D466" s="12"/>
      <c r="E466" s="19"/>
      <c r="F466" s="19"/>
      <c r="G466" s="19"/>
      <c r="H466" s="19"/>
      <c r="I466" s="19"/>
      <c r="J466" s="19"/>
      <c r="K466" s="19"/>
      <c r="L466" s="36"/>
      <c r="M466" s="19"/>
      <c r="N466" s="19"/>
      <c r="O466" s="19"/>
      <c r="P466" s="19"/>
      <c r="Q466" s="19"/>
      <c r="R466" s="19"/>
    </row>
    <row r="467" spans="1:92" ht="25.5" x14ac:dyDescent="0.35">
      <c r="A467" s="19"/>
      <c r="B467" s="19"/>
      <c r="C467" s="12"/>
      <c r="D467" s="12"/>
      <c r="E467" s="19"/>
      <c r="F467" s="19"/>
      <c r="G467" s="19"/>
      <c r="H467" s="19"/>
      <c r="I467" s="19"/>
      <c r="J467" s="19"/>
      <c r="K467" s="19"/>
      <c r="L467" s="36"/>
      <c r="M467" s="19"/>
      <c r="N467" s="19"/>
      <c r="O467" s="19"/>
      <c r="P467" s="19"/>
      <c r="Q467" s="19"/>
      <c r="R467" s="19"/>
    </row>
    <row r="468" spans="1:92" ht="25.5" x14ac:dyDescent="0.35">
      <c r="A468" s="19"/>
      <c r="B468" s="19"/>
      <c r="C468" s="12"/>
      <c r="D468" s="12"/>
      <c r="E468" s="19"/>
      <c r="F468" s="19"/>
      <c r="G468" s="19"/>
      <c r="H468" s="19"/>
      <c r="I468" s="19"/>
      <c r="J468" s="19"/>
      <c r="K468" s="19"/>
      <c r="L468" s="36"/>
      <c r="M468" s="19"/>
      <c r="N468" s="19"/>
      <c r="O468" s="19"/>
      <c r="P468" s="19"/>
      <c r="Q468" s="19"/>
      <c r="R468" s="19"/>
    </row>
    <row r="469" spans="1:92" ht="25.5" x14ac:dyDescent="0.35">
      <c r="A469" s="19"/>
      <c r="B469" s="19"/>
      <c r="C469" s="12"/>
      <c r="D469" s="19"/>
      <c r="E469" s="19"/>
      <c r="F469" s="19"/>
      <c r="G469" s="19"/>
      <c r="H469" s="19"/>
      <c r="I469" s="19"/>
      <c r="J469" s="19"/>
      <c r="K469" s="19"/>
      <c r="L469" s="36"/>
      <c r="M469" s="19"/>
      <c r="N469" s="19"/>
      <c r="O469" s="19"/>
      <c r="P469" s="19"/>
      <c r="Q469" s="19"/>
      <c r="R469" s="19"/>
    </row>
    <row r="470" spans="1:92" ht="25.5" x14ac:dyDescent="0.35">
      <c r="A470" s="19"/>
      <c r="B470" s="19"/>
      <c r="C470" s="12"/>
      <c r="D470" s="12"/>
      <c r="E470" s="19"/>
      <c r="F470" s="19"/>
      <c r="G470" s="19"/>
      <c r="H470" s="19"/>
      <c r="I470" s="19"/>
      <c r="J470" s="19"/>
      <c r="K470" s="19"/>
      <c r="L470" s="36"/>
      <c r="M470" s="19"/>
      <c r="N470" s="19"/>
      <c r="O470" s="19"/>
      <c r="P470" s="19"/>
      <c r="Q470" s="19"/>
      <c r="R470" s="19"/>
    </row>
    <row r="471" spans="1:92" ht="25.5" x14ac:dyDescent="0.35">
      <c r="A471" s="19"/>
      <c r="B471" s="19"/>
      <c r="C471" s="12"/>
      <c r="D471" s="12"/>
      <c r="E471" s="19"/>
      <c r="F471" s="19"/>
      <c r="G471" s="19"/>
      <c r="H471" s="19"/>
      <c r="I471" s="19"/>
      <c r="J471" s="19"/>
      <c r="K471" s="19"/>
      <c r="L471" s="36"/>
      <c r="M471" s="19"/>
      <c r="N471" s="19"/>
      <c r="O471" s="19"/>
      <c r="P471" s="19"/>
      <c r="Q471" s="19"/>
      <c r="R471" s="19"/>
    </row>
    <row r="472" spans="1:92" x14ac:dyDescent="0.25">
      <c r="A472" s="19"/>
      <c r="B472" s="19"/>
      <c r="C472" s="12"/>
      <c r="D472" s="12"/>
      <c r="E472" s="19"/>
      <c r="F472" s="19"/>
      <c r="G472" s="19"/>
      <c r="H472" s="19"/>
      <c r="I472" s="19"/>
      <c r="J472" s="19"/>
      <c r="K472" s="19"/>
      <c r="L472" s="22"/>
      <c r="M472" s="19"/>
      <c r="N472" s="19"/>
      <c r="O472" s="19"/>
      <c r="P472" s="19"/>
      <c r="Q472" s="19"/>
      <c r="R472" s="19"/>
    </row>
    <row r="473" spans="1:92" x14ac:dyDescent="0.25">
      <c r="A473" s="19"/>
      <c r="B473" s="19"/>
      <c r="C473" s="12"/>
      <c r="D473" s="12"/>
      <c r="E473" s="19"/>
      <c r="F473" s="19"/>
      <c r="G473" s="19"/>
      <c r="H473" s="19"/>
      <c r="I473" s="19"/>
      <c r="J473" s="19"/>
      <c r="K473" s="19"/>
      <c r="L473" s="22"/>
      <c r="M473" s="19"/>
      <c r="N473" s="19"/>
      <c r="O473" s="19"/>
      <c r="P473" s="19"/>
      <c r="Q473" s="19"/>
      <c r="R473" s="19"/>
    </row>
    <row r="474" spans="1:92" x14ac:dyDescent="0.25">
      <c r="A474" s="19"/>
      <c r="B474" s="19"/>
      <c r="C474" s="12"/>
      <c r="D474" s="12"/>
      <c r="E474" s="19"/>
      <c r="F474" s="19"/>
      <c r="G474" s="19"/>
      <c r="H474" s="19"/>
      <c r="I474" s="19"/>
      <c r="J474" s="19"/>
      <c r="K474" s="19"/>
      <c r="L474" s="22"/>
      <c r="M474" s="19"/>
      <c r="N474" s="19"/>
      <c r="O474" s="19"/>
      <c r="P474" s="19"/>
      <c r="Q474" s="19"/>
      <c r="R474" s="19"/>
    </row>
    <row r="475" spans="1:92" x14ac:dyDescent="0.25">
      <c r="A475" s="19" t="s">
        <v>2</v>
      </c>
      <c r="B475" s="19"/>
      <c r="C475" s="12"/>
      <c r="D475" s="12"/>
      <c r="E475" s="12"/>
      <c r="F475" s="12"/>
      <c r="G475" s="12"/>
      <c r="H475" s="12"/>
      <c r="I475" s="12"/>
      <c r="J475" s="12"/>
      <c r="K475" s="12"/>
      <c r="L475" s="22"/>
      <c r="M475" s="19"/>
      <c r="N475" s="19"/>
      <c r="O475" s="19"/>
      <c r="P475" s="19"/>
      <c r="Q475" s="19"/>
      <c r="R475" s="19"/>
    </row>
    <row r="476" spans="1:92" x14ac:dyDescent="0.25">
      <c r="A476" s="19"/>
      <c r="B476" s="19"/>
      <c r="C476" s="12"/>
      <c r="D476" s="12"/>
      <c r="E476" s="12"/>
      <c r="F476" s="12"/>
      <c r="G476" s="12"/>
      <c r="H476" s="12"/>
      <c r="I476" s="12"/>
      <c r="J476" s="12"/>
      <c r="K476" s="12"/>
      <c r="L476" s="22"/>
      <c r="M476" s="19"/>
      <c r="N476" s="19"/>
      <c r="O476" s="19"/>
      <c r="P476" s="19"/>
      <c r="Q476" s="19"/>
      <c r="R476" s="19"/>
    </row>
    <row r="477" spans="1:92" x14ac:dyDescent="0.25">
      <c r="A477" s="19"/>
      <c r="B477" s="19"/>
      <c r="C477" s="12"/>
      <c r="D477" s="12"/>
      <c r="E477" s="12"/>
      <c r="F477" s="12"/>
      <c r="G477" s="12"/>
      <c r="H477" s="12"/>
      <c r="I477" s="12"/>
      <c r="J477" s="12"/>
      <c r="K477" s="12"/>
      <c r="L477" s="22"/>
      <c r="M477" s="19"/>
      <c r="N477" s="19"/>
      <c r="O477" s="19"/>
      <c r="P477" s="19"/>
      <c r="Q477" s="19"/>
      <c r="R477" s="19"/>
    </row>
    <row r="478" spans="1:92" s="4" customFormat="1" x14ac:dyDescent="0.25">
      <c r="A478" s="19"/>
      <c r="B478" s="19"/>
      <c r="C478" s="12"/>
      <c r="D478" s="12"/>
      <c r="E478" s="12"/>
      <c r="F478" s="12"/>
      <c r="G478" s="12"/>
      <c r="H478" s="12"/>
      <c r="I478" s="12"/>
      <c r="J478" s="12"/>
      <c r="K478" s="12"/>
      <c r="L478" s="22"/>
      <c r="M478" s="19"/>
      <c r="N478" s="19"/>
      <c r="O478" s="19"/>
      <c r="P478" s="19"/>
      <c r="Q478" s="19"/>
      <c r="R478" s="19"/>
      <c r="S478" s="70"/>
      <c r="T478" s="70"/>
      <c r="U478" s="70"/>
      <c r="V478" s="70"/>
      <c r="W478" s="70"/>
      <c r="X478" s="70"/>
      <c r="Y478" s="70"/>
      <c r="Z478" s="70"/>
      <c r="AA478" s="70"/>
      <c r="AB478" s="70"/>
      <c r="AC478" s="70"/>
      <c r="AD478" s="70"/>
      <c r="AE478" s="70"/>
      <c r="AF478" s="70"/>
      <c r="AG478" s="70"/>
      <c r="AH478" s="70"/>
      <c r="AI478" s="70"/>
      <c r="AJ478" s="70"/>
      <c r="AK478" s="70"/>
      <c r="AL478" s="70"/>
      <c r="AM478" s="70"/>
      <c r="AN478" s="70"/>
      <c r="AO478" s="70"/>
      <c r="AP478" s="70"/>
      <c r="AQ478" s="70"/>
      <c r="AR478" s="70"/>
      <c r="AS478" s="70"/>
      <c r="AT478" s="70"/>
      <c r="AU478" s="70"/>
      <c r="AV478" s="70"/>
      <c r="AW478" s="70"/>
      <c r="AX478" s="70"/>
      <c r="AY478" s="70"/>
      <c r="AZ478" s="70"/>
      <c r="BA478" s="70"/>
      <c r="BB478" s="70"/>
      <c r="BC478" s="70"/>
      <c r="BD478" s="70"/>
      <c r="BE478" s="70"/>
      <c r="BF478" s="70"/>
      <c r="BG478" s="70"/>
      <c r="BH478" s="70"/>
      <c r="BI478" s="70"/>
      <c r="BJ478" s="70"/>
      <c r="BK478" s="70"/>
      <c r="BL478" s="70"/>
      <c r="BM478" s="70"/>
      <c r="BN478" s="70"/>
      <c r="BO478" s="70"/>
      <c r="BP478" s="70"/>
      <c r="BQ478" s="70"/>
      <c r="BR478" s="70"/>
      <c r="BS478" s="70"/>
      <c r="BT478" s="70"/>
      <c r="BU478" s="70"/>
      <c r="BV478" s="70"/>
      <c r="BW478" s="70"/>
      <c r="BX478" s="70"/>
      <c r="BY478" s="70"/>
      <c r="BZ478" s="70"/>
      <c r="CA478" s="70"/>
      <c r="CB478" s="70"/>
      <c r="CC478" s="70"/>
      <c r="CD478" s="70"/>
      <c r="CE478" s="70"/>
      <c r="CF478" s="70"/>
      <c r="CG478" s="70"/>
      <c r="CH478" s="70"/>
      <c r="CI478" s="70"/>
      <c r="CJ478" s="70"/>
      <c r="CK478" s="70"/>
      <c r="CL478" s="70"/>
      <c r="CM478" s="70"/>
      <c r="CN478" s="70"/>
    </row>
    <row r="479" spans="1:92" ht="25.5" customHeight="1" x14ac:dyDescent="0.25">
      <c r="A479" s="19"/>
      <c r="B479" s="19"/>
      <c r="C479" s="12"/>
      <c r="D479" s="12"/>
      <c r="E479" s="12"/>
      <c r="F479" s="12"/>
      <c r="G479" s="12"/>
      <c r="H479" s="12"/>
      <c r="I479" s="12"/>
      <c r="J479" s="12"/>
      <c r="K479" s="12"/>
      <c r="L479" s="22"/>
      <c r="M479" s="19"/>
      <c r="N479" s="19"/>
      <c r="O479" s="19"/>
      <c r="P479" s="19"/>
      <c r="Q479" s="19"/>
      <c r="R479" s="19"/>
    </row>
    <row r="480" spans="1:92" s="4" customFormat="1" ht="13.5" customHeight="1" x14ac:dyDescent="0.25">
      <c r="A480" s="19"/>
      <c r="B480" s="19"/>
      <c r="C480" s="12"/>
      <c r="D480" s="12"/>
      <c r="E480" s="12"/>
      <c r="F480" s="12"/>
      <c r="G480" s="12"/>
      <c r="H480" s="12"/>
      <c r="I480" s="12"/>
      <c r="J480" s="12"/>
      <c r="K480" s="12"/>
      <c r="L480" s="22"/>
      <c r="M480" s="19"/>
      <c r="N480" s="19"/>
      <c r="O480" s="19"/>
      <c r="P480" s="19"/>
      <c r="Q480" s="19"/>
      <c r="R480" s="19"/>
      <c r="S480" s="70"/>
      <c r="T480" s="70"/>
      <c r="U480" s="70"/>
      <c r="V480" s="70"/>
      <c r="W480" s="70"/>
      <c r="X480" s="70"/>
      <c r="Y480" s="70"/>
      <c r="Z480" s="70"/>
      <c r="AA480" s="70"/>
      <c r="AB480" s="70"/>
      <c r="AC480" s="70"/>
      <c r="AD480" s="70"/>
      <c r="AE480" s="70"/>
      <c r="AF480" s="70"/>
      <c r="AG480" s="70"/>
      <c r="AH480" s="70"/>
      <c r="AI480" s="70"/>
      <c r="AJ480" s="70"/>
      <c r="AK480" s="70"/>
      <c r="AL480" s="70"/>
      <c r="AM480" s="70"/>
      <c r="AN480" s="70"/>
      <c r="AO480" s="70"/>
      <c r="AP480" s="70"/>
      <c r="AQ480" s="70"/>
      <c r="AR480" s="70"/>
      <c r="AS480" s="70"/>
      <c r="AT480" s="70"/>
      <c r="AU480" s="70"/>
      <c r="AV480" s="70"/>
      <c r="AW480" s="70"/>
      <c r="AX480" s="70"/>
      <c r="AY480" s="70"/>
      <c r="AZ480" s="70"/>
      <c r="BA480" s="70"/>
      <c r="BB480" s="70"/>
      <c r="BC480" s="70"/>
      <c r="BD480" s="70"/>
      <c r="BE480" s="70"/>
      <c r="BF480" s="70"/>
      <c r="BG480" s="70"/>
      <c r="BH480" s="70"/>
      <c r="BI480" s="70"/>
      <c r="BJ480" s="70"/>
      <c r="BK480" s="70"/>
      <c r="BL480" s="70"/>
      <c r="BM480" s="70"/>
      <c r="BN480" s="70"/>
      <c r="BO480" s="70"/>
      <c r="BP480" s="70"/>
      <c r="BQ480" s="70"/>
      <c r="BR480" s="70"/>
      <c r="BS480" s="70"/>
      <c r="BT480" s="70"/>
      <c r="BU480" s="70"/>
      <c r="BV480" s="70"/>
      <c r="BW480" s="70"/>
      <c r="BX480" s="70"/>
      <c r="BY480" s="70"/>
      <c r="BZ480" s="70"/>
      <c r="CA480" s="70"/>
      <c r="CB480" s="70"/>
      <c r="CC480" s="70"/>
      <c r="CD480" s="70"/>
      <c r="CE480" s="70"/>
      <c r="CF480" s="70"/>
      <c r="CG480" s="70"/>
      <c r="CH480" s="70"/>
      <c r="CI480" s="70"/>
      <c r="CJ480" s="70"/>
      <c r="CK480" s="70"/>
      <c r="CL480" s="70"/>
      <c r="CM480" s="70"/>
      <c r="CN480" s="70"/>
    </row>
    <row r="481" spans="1:92" s="4" customFormat="1" ht="49.5" customHeight="1" x14ac:dyDescent="0.25">
      <c r="A481" s="19"/>
      <c r="B481" s="19"/>
      <c r="C481" s="12"/>
      <c r="D481" s="12"/>
      <c r="E481" s="12"/>
      <c r="F481" s="12"/>
      <c r="G481" s="12"/>
      <c r="H481" s="12"/>
      <c r="I481" s="12"/>
      <c r="J481" s="12"/>
      <c r="K481" s="32"/>
      <c r="L481" s="22"/>
      <c r="M481" s="19"/>
      <c r="N481" s="19"/>
      <c r="O481" s="19"/>
      <c r="P481" s="19"/>
      <c r="Q481" s="19"/>
      <c r="R481" s="19"/>
      <c r="S481" s="70"/>
      <c r="T481" s="70"/>
      <c r="U481" s="70"/>
      <c r="V481" s="70"/>
      <c r="W481" s="70"/>
      <c r="X481" s="70"/>
      <c r="Y481" s="70"/>
      <c r="Z481" s="70"/>
      <c r="AA481" s="70"/>
      <c r="AB481" s="70"/>
      <c r="AC481" s="70"/>
      <c r="AD481" s="70"/>
      <c r="AE481" s="70"/>
      <c r="AF481" s="70"/>
      <c r="AG481" s="70"/>
      <c r="AH481" s="70"/>
      <c r="AI481" s="70"/>
      <c r="AJ481" s="70"/>
      <c r="AK481" s="70"/>
      <c r="AL481" s="70"/>
      <c r="AM481" s="70"/>
      <c r="AN481" s="70"/>
      <c r="AO481" s="70"/>
      <c r="AP481" s="70"/>
      <c r="AQ481" s="70"/>
      <c r="AR481" s="70"/>
      <c r="AS481" s="70"/>
      <c r="AT481" s="70"/>
      <c r="AU481" s="70"/>
      <c r="AV481" s="70"/>
      <c r="AW481" s="70"/>
      <c r="AX481" s="70"/>
      <c r="AY481" s="70"/>
      <c r="AZ481" s="70"/>
      <c r="BA481" s="70"/>
      <c r="BB481" s="70"/>
      <c r="BC481" s="70"/>
      <c r="BD481" s="70"/>
      <c r="BE481" s="70"/>
      <c r="BF481" s="70"/>
      <c r="BG481" s="70"/>
      <c r="BH481" s="70"/>
      <c r="BI481" s="70"/>
      <c r="BJ481" s="70"/>
      <c r="BK481" s="70"/>
      <c r="BL481" s="70"/>
      <c r="BM481" s="70"/>
      <c r="BN481" s="70"/>
      <c r="BO481" s="70"/>
      <c r="BP481" s="70"/>
      <c r="BQ481" s="70"/>
      <c r="BR481" s="70"/>
      <c r="BS481" s="70"/>
      <c r="BT481" s="70"/>
      <c r="BU481" s="70"/>
      <c r="BV481" s="70"/>
      <c r="BW481" s="70"/>
      <c r="BX481" s="70"/>
      <c r="BY481" s="70"/>
      <c r="BZ481" s="70"/>
      <c r="CA481" s="70"/>
      <c r="CB481" s="70"/>
      <c r="CC481" s="70"/>
      <c r="CD481" s="70"/>
      <c r="CE481" s="70"/>
      <c r="CF481" s="70"/>
      <c r="CG481" s="70"/>
      <c r="CH481" s="70"/>
      <c r="CI481" s="70"/>
      <c r="CJ481" s="70"/>
      <c r="CK481" s="70"/>
      <c r="CL481" s="70"/>
      <c r="CM481" s="70"/>
      <c r="CN481" s="70"/>
    </row>
    <row r="482" spans="1:92" s="4" customFormat="1" ht="49.9" customHeight="1" x14ac:dyDescent="0.35">
      <c r="A482" s="19"/>
      <c r="B482" s="19"/>
      <c r="C482" s="12"/>
      <c r="D482" s="12"/>
      <c r="E482" s="12"/>
      <c r="F482" s="12"/>
      <c r="G482" s="12"/>
      <c r="H482" s="12"/>
      <c r="I482" s="12"/>
      <c r="J482" s="12"/>
      <c r="K482" s="33"/>
      <c r="L482" s="22"/>
      <c r="M482" s="19"/>
      <c r="N482" s="19"/>
      <c r="O482" s="19"/>
      <c r="P482" s="19"/>
      <c r="Q482" s="19"/>
      <c r="R482" s="19"/>
      <c r="S482" s="70"/>
      <c r="T482" s="70"/>
      <c r="U482" s="70"/>
      <c r="V482" s="70"/>
      <c r="W482" s="70"/>
      <c r="X482" s="70"/>
      <c r="Y482" s="70"/>
      <c r="Z482" s="70"/>
      <c r="AA482" s="70"/>
      <c r="AB482" s="70"/>
      <c r="AC482" s="70"/>
      <c r="AD482" s="70"/>
      <c r="AE482" s="70"/>
      <c r="AF482" s="70"/>
      <c r="AG482" s="70"/>
      <c r="AH482" s="70"/>
      <c r="AI482" s="70"/>
      <c r="AJ482" s="70"/>
      <c r="AK482" s="70"/>
      <c r="AL482" s="70"/>
      <c r="AM482" s="70"/>
      <c r="AN482" s="70"/>
      <c r="AO482" s="70"/>
      <c r="AP482" s="70"/>
      <c r="AQ482" s="70"/>
      <c r="AR482" s="70"/>
      <c r="AS482" s="70"/>
      <c r="AT482" s="70"/>
      <c r="AU482" s="70"/>
      <c r="AV482" s="70"/>
      <c r="AW482" s="70"/>
      <c r="AX482" s="70"/>
      <c r="AY482" s="70"/>
      <c r="AZ482" s="70"/>
      <c r="BA482" s="70"/>
      <c r="BB482" s="70"/>
      <c r="BC482" s="70"/>
      <c r="BD482" s="70"/>
      <c r="BE482" s="70"/>
      <c r="BF482" s="70"/>
      <c r="BG482" s="70"/>
      <c r="BH482" s="70"/>
      <c r="BI482" s="70"/>
      <c r="BJ482" s="70"/>
      <c r="BK482" s="70"/>
      <c r="BL482" s="70"/>
      <c r="BM482" s="70"/>
      <c r="BN482" s="70"/>
      <c r="BO482" s="70"/>
      <c r="BP482" s="70"/>
      <c r="BQ482" s="70"/>
      <c r="BR482" s="70"/>
      <c r="BS482" s="70"/>
      <c r="BT482" s="70"/>
      <c r="BU482" s="70"/>
      <c r="BV482" s="70"/>
      <c r="BW482" s="70"/>
      <c r="BX482" s="70"/>
      <c r="BY482" s="70"/>
      <c r="BZ482" s="70"/>
      <c r="CA482" s="70"/>
      <c r="CB482" s="70"/>
      <c r="CC482" s="70"/>
      <c r="CD482" s="70"/>
      <c r="CE482" s="70"/>
      <c r="CF482" s="70"/>
      <c r="CG482" s="70"/>
      <c r="CH482" s="70"/>
      <c r="CI482" s="70"/>
      <c r="CJ482" s="70"/>
      <c r="CK482" s="70"/>
      <c r="CL482" s="70"/>
      <c r="CM482" s="70"/>
      <c r="CN482" s="70"/>
    </row>
    <row r="483" spans="1:92" s="4" customFormat="1" ht="25.5" customHeight="1" x14ac:dyDescent="0.35">
      <c r="A483" s="19"/>
      <c r="B483" s="19"/>
      <c r="C483" s="12"/>
      <c r="D483" s="12"/>
      <c r="E483" s="12"/>
      <c r="F483" s="12"/>
      <c r="G483" s="12"/>
      <c r="H483" s="12"/>
      <c r="I483" s="12"/>
      <c r="J483" s="12"/>
      <c r="K483" s="34"/>
      <c r="L483" s="22"/>
      <c r="M483" s="19"/>
      <c r="N483" s="19"/>
      <c r="O483" s="19"/>
      <c r="P483" s="19"/>
      <c r="Q483" s="19"/>
      <c r="R483" s="19"/>
      <c r="S483" s="70"/>
      <c r="T483" s="70"/>
      <c r="U483" s="70"/>
      <c r="V483" s="70"/>
      <c r="W483" s="70"/>
      <c r="X483" s="70"/>
      <c r="Y483" s="70"/>
      <c r="Z483" s="70"/>
      <c r="AA483" s="70"/>
      <c r="AB483" s="70"/>
      <c r="AC483" s="70"/>
      <c r="AD483" s="70"/>
      <c r="AE483" s="70"/>
      <c r="AF483" s="70"/>
      <c r="AG483" s="70"/>
      <c r="AH483" s="70"/>
      <c r="AI483" s="70"/>
      <c r="AJ483" s="70"/>
      <c r="AK483" s="70"/>
      <c r="AL483" s="70"/>
      <c r="AM483" s="70"/>
      <c r="AN483" s="70"/>
      <c r="AO483" s="70"/>
      <c r="AP483" s="70"/>
      <c r="AQ483" s="70"/>
      <c r="AR483" s="70"/>
      <c r="AS483" s="70"/>
      <c r="AT483" s="70"/>
      <c r="AU483" s="70"/>
      <c r="AV483" s="70"/>
      <c r="AW483" s="70"/>
      <c r="AX483" s="70"/>
      <c r="AY483" s="70"/>
      <c r="AZ483" s="70"/>
      <c r="BA483" s="70"/>
      <c r="BB483" s="70"/>
      <c r="BC483" s="70"/>
      <c r="BD483" s="70"/>
      <c r="BE483" s="70"/>
      <c r="BF483" s="70"/>
      <c r="BG483" s="70"/>
      <c r="BH483" s="70"/>
      <c r="BI483" s="70"/>
      <c r="BJ483" s="70"/>
      <c r="BK483" s="70"/>
      <c r="BL483" s="70"/>
      <c r="BM483" s="70"/>
      <c r="BN483" s="70"/>
      <c r="BO483" s="70"/>
      <c r="BP483" s="70"/>
      <c r="BQ483" s="70"/>
      <c r="BR483" s="70"/>
      <c r="BS483" s="70"/>
      <c r="BT483" s="70"/>
      <c r="BU483" s="70"/>
      <c r="BV483" s="70"/>
      <c r="BW483" s="70"/>
      <c r="BX483" s="70"/>
      <c r="BY483" s="70"/>
      <c r="BZ483" s="70"/>
      <c r="CA483" s="70"/>
      <c r="CB483" s="70"/>
      <c r="CC483" s="70"/>
      <c r="CD483" s="70"/>
      <c r="CE483" s="70"/>
      <c r="CF483" s="70"/>
      <c r="CG483" s="70"/>
      <c r="CH483" s="70"/>
      <c r="CI483" s="70"/>
      <c r="CJ483" s="70"/>
      <c r="CK483" s="70"/>
      <c r="CL483" s="70"/>
      <c r="CM483" s="70"/>
      <c r="CN483" s="70"/>
    </row>
    <row r="484" spans="1:92" s="4" customFormat="1" ht="25.5" customHeight="1" x14ac:dyDescent="0.35">
      <c r="A484" s="19"/>
      <c r="B484" s="19"/>
      <c r="C484" s="12"/>
      <c r="D484" s="12"/>
      <c r="E484" s="12"/>
      <c r="F484" s="12"/>
      <c r="G484" s="12"/>
      <c r="H484" s="12"/>
      <c r="I484" s="12"/>
      <c r="J484" s="12"/>
      <c r="K484" s="33"/>
      <c r="L484" s="22"/>
      <c r="M484" s="19"/>
      <c r="N484" s="19"/>
      <c r="O484" s="19"/>
      <c r="P484" s="19"/>
      <c r="Q484" s="19"/>
      <c r="R484" s="19"/>
      <c r="S484" s="70"/>
      <c r="T484" s="70"/>
      <c r="U484" s="70"/>
      <c r="V484" s="70"/>
      <c r="W484" s="70"/>
      <c r="X484" s="70"/>
      <c r="Y484" s="70"/>
      <c r="Z484" s="70"/>
      <c r="AA484" s="70"/>
      <c r="AB484" s="70"/>
      <c r="AC484" s="70"/>
      <c r="AD484" s="70"/>
      <c r="AE484" s="70"/>
      <c r="AF484" s="70"/>
      <c r="AG484" s="70"/>
      <c r="AH484" s="70"/>
      <c r="AI484" s="70"/>
      <c r="AJ484" s="70"/>
      <c r="AK484" s="70"/>
      <c r="AL484" s="70"/>
      <c r="AM484" s="70"/>
      <c r="AN484" s="70"/>
      <c r="AO484" s="70"/>
      <c r="AP484" s="70"/>
      <c r="AQ484" s="70"/>
      <c r="AR484" s="70"/>
      <c r="AS484" s="70"/>
      <c r="AT484" s="70"/>
      <c r="AU484" s="70"/>
      <c r="AV484" s="70"/>
      <c r="AW484" s="70"/>
      <c r="AX484" s="70"/>
      <c r="AY484" s="70"/>
      <c r="AZ484" s="70"/>
      <c r="BA484" s="70"/>
      <c r="BB484" s="70"/>
      <c r="BC484" s="70"/>
      <c r="BD484" s="70"/>
      <c r="BE484" s="70"/>
      <c r="BF484" s="70"/>
      <c r="BG484" s="70"/>
      <c r="BH484" s="70"/>
      <c r="BI484" s="70"/>
      <c r="BJ484" s="70"/>
      <c r="BK484" s="70"/>
      <c r="BL484" s="70"/>
      <c r="BM484" s="70"/>
      <c r="BN484" s="70"/>
      <c r="BO484" s="70"/>
      <c r="BP484" s="70"/>
      <c r="BQ484" s="70"/>
      <c r="BR484" s="70"/>
      <c r="BS484" s="70"/>
      <c r="BT484" s="70"/>
      <c r="BU484" s="70"/>
      <c r="BV484" s="70"/>
      <c r="BW484" s="70"/>
      <c r="BX484" s="70"/>
      <c r="BY484" s="70"/>
      <c r="BZ484" s="70"/>
      <c r="CA484" s="70"/>
      <c r="CB484" s="70"/>
      <c r="CC484" s="70"/>
      <c r="CD484" s="70"/>
      <c r="CE484" s="70"/>
      <c r="CF484" s="70"/>
      <c r="CG484" s="70"/>
      <c r="CH484" s="70"/>
      <c r="CI484" s="70"/>
      <c r="CJ484" s="70"/>
      <c r="CK484" s="70"/>
      <c r="CL484" s="70"/>
      <c r="CM484" s="70"/>
      <c r="CN484" s="70"/>
    </row>
    <row r="485" spans="1:92" s="4" customFormat="1" ht="25.5" customHeight="1" x14ac:dyDescent="0.35">
      <c r="A485" s="19"/>
      <c r="B485" s="19"/>
      <c r="C485" s="12"/>
      <c r="D485" s="12"/>
      <c r="E485" s="12"/>
      <c r="F485" s="12"/>
      <c r="G485" s="12"/>
      <c r="H485" s="12"/>
      <c r="I485" s="12"/>
      <c r="J485" s="12"/>
      <c r="K485" s="33"/>
      <c r="L485" s="22"/>
      <c r="M485" s="12"/>
      <c r="N485" s="19"/>
      <c r="O485" s="19"/>
      <c r="P485" s="19"/>
      <c r="Q485" s="19"/>
      <c r="R485" s="19"/>
      <c r="S485" s="70"/>
      <c r="T485" s="70"/>
      <c r="U485" s="70"/>
      <c r="V485" s="70"/>
      <c r="W485" s="70"/>
      <c r="X485" s="70"/>
      <c r="Y485" s="70"/>
      <c r="Z485" s="70"/>
      <c r="AA485" s="70"/>
      <c r="AB485" s="70"/>
      <c r="AC485" s="70"/>
      <c r="AD485" s="70"/>
      <c r="AE485" s="70"/>
      <c r="AF485" s="70"/>
      <c r="AG485" s="70"/>
      <c r="AH485" s="70"/>
      <c r="AI485" s="70"/>
      <c r="AJ485" s="70"/>
      <c r="AK485" s="70"/>
      <c r="AL485" s="70"/>
      <c r="AM485" s="70"/>
      <c r="AN485" s="70"/>
      <c r="AO485" s="70"/>
      <c r="AP485" s="70"/>
      <c r="AQ485" s="70"/>
      <c r="AR485" s="70"/>
      <c r="AS485" s="70"/>
      <c r="AT485" s="70"/>
      <c r="AU485" s="70"/>
      <c r="AV485" s="70"/>
      <c r="AW485" s="70"/>
      <c r="AX485" s="70"/>
      <c r="AY485" s="70"/>
      <c r="AZ485" s="70"/>
      <c r="BA485" s="70"/>
      <c r="BB485" s="70"/>
      <c r="BC485" s="70"/>
      <c r="BD485" s="70"/>
      <c r="BE485" s="70"/>
      <c r="BF485" s="70"/>
      <c r="BG485" s="70"/>
      <c r="BH485" s="70"/>
      <c r="BI485" s="70"/>
      <c r="BJ485" s="70"/>
      <c r="BK485" s="70"/>
      <c r="BL485" s="70"/>
      <c r="BM485" s="70"/>
      <c r="BN485" s="70"/>
      <c r="BO485" s="70"/>
      <c r="BP485" s="70"/>
      <c r="BQ485" s="70"/>
      <c r="BR485" s="70"/>
      <c r="BS485" s="70"/>
      <c r="BT485" s="70"/>
      <c r="BU485" s="70"/>
      <c r="BV485" s="70"/>
      <c r="BW485" s="70"/>
      <c r="BX485" s="70"/>
      <c r="BY485" s="70"/>
      <c r="BZ485" s="70"/>
      <c r="CA485" s="70"/>
      <c r="CB485" s="70"/>
      <c r="CC485" s="70"/>
      <c r="CD485" s="70"/>
      <c r="CE485" s="70"/>
      <c r="CF485" s="70"/>
      <c r="CG485" s="70"/>
      <c r="CH485" s="70"/>
      <c r="CI485" s="70"/>
      <c r="CJ485" s="70"/>
      <c r="CK485" s="70"/>
      <c r="CL485" s="70"/>
      <c r="CM485" s="70"/>
      <c r="CN485" s="70"/>
    </row>
    <row r="486" spans="1:92" s="4" customFormat="1" ht="25.5" customHeight="1" x14ac:dyDescent="0.4">
      <c r="A486" s="19"/>
      <c r="B486" s="35"/>
      <c r="C486" s="12"/>
      <c r="D486" s="12"/>
      <c r="E486" s="12"/>
      <c r="F486" s="12"/>
      <c r="G486" s="12"/>
      <c r="H486" s="12"/>
      <c r="I486" s="12"/>
      <c r="J486" s="12"/>
      <c r="K486" s="33"/>
      <c r="L486" s="22"/>
      <c r="M486" s="12"/>
      <c r="N486" s="19"/>
      <c r="O486" s="19"/>
      <c r="P486" s="19"/>
      <c r="Q486" s="19"/>
      <c r="R486" s="19"/>
      <c r="S486" s="70"/>
      <c r="T486" s="70"/>
      <c r="U486" s="70"/>
      <c r="V486" s="70"/>
      <c r="W486" s="70"/>
      <c r="X486" s="70"/>
      <c r="Y486" s="70"/>
      <c r="Z486" s="70"/>
      <c r="AA486" s="70"/>
      <c r="AB486" s="70"/>
      <c r="AC486" s="70"/>
      <c r="AD486" s="70"/>
      <c r="AE486" s="70"/>
      <c r="AF486" s="70"/>
      <c r="AG486" s="70"/>
      <c r="AH486" s="70"/>
      <c r="AI486" s="70"/>
      <c r="AJ486" s="70"/>
      <c r="AK486" s="70"/>
      <c r="AL486" s="70"/>
      <c r="AM486" s="70"/>
      <c r="AN486" s="70"/>
      <c r="AO486" s="70"/>
      <c r="AP486" s="70"/>
      <c r="AQ486" s="70"/>
      <c r="AR486" s="70"/>
      <c r="AS486" s="70"/>
      <c r="AT486" s="70"/>
      <c r="AU486" s="70"/>
      <c r="AV486" s="70"/>
      <c r="AW486" s="70"/>
      <c r="AX486" s="70"/>
      <c r="AY486" s="70"/>
      <c r="AZ486" s="70"/>
      <c r="BA486" s="70"/>
      <c r="BB486" s="70"/>
      <c r="BC486" s="70"/>
      <c r="BD486" s="70"/>
      <c r="BE486" s="70"/>
      <c r="BF486" s="70"/>
      <c r="BG486" s="70"/>
      <c r="BH486" s="70"/>
      <c r="BI486" s="70"/>
      <c r="BJ486" s="70"/>
      <c r="BK486" s="70"/>
      <c r="BL486" s="70"/>
      <c r="BM486" s="70"/>
      <c r="BN486" s="70"/>
      <c r="BO486" s="70"/>
      <c r="BP486" s="70"/>
      <c r="BQ486" s="70"/>
      <c r="BR486" s="70"/>
      <c r="BS486" s="70"/>
      <c r="BT486" s="70"/>
      <c r="BU486" s="70"/>
      <c r="BV486" s="70"/>
      <c r="BW486" s="70"/>
      <c r="BX486" s="70"/>
      <c r="BY486" s="70"/>
      <c r="BZ486" s="70"/>
      <c r="CA486" s="70"/>
      <c r="CB486" s="70"/>
      <c r="CC486" s="70"/>
      <c r="CD486" s="70"/>
      <c r="CE486" s="70"/>
      <c r="CF486" s="70"/>
      <c r="CG486" s="70"/>
      <c r="CH486" s="70"/>
      <c r="CI486" s="70"/>
      <c r="CJ486" s="70"/>
      <c r="CK486" s="70"/>
      <c r="CL486" s="70"/>
      <c r="CM486" s="70"/>
      <c r="CN486" s="70"/>
    </row>
    <row r="487" spans="1:92" s="4" customFormat="1" ht="25.5" customHeight="1" x14ac:dyDescent="0.4">
      <c r="A487" s="19"/>
      <c r="B487" s="35"/>
      <c r="C487" s="12"/>
      <c r="D487" s="12"/>
      <c r="E487" s="12"/>
      <c r="F487" s="12"/>
      <c r="G487" s="12"/>
      <c r="H487" s="12"/>
      <c r="I487" s="12"/>
      <c r="J487" s="12"/>
      <c r="K487" s="33"/>
      <c r="L487" s="22"/>
      <c r="M487" s="12"/>
      <c r="N487" s="19"/>
      <c r="O487" s="19"/>
      <c r="P487" s="19"/>
      <c r="Q487" s="19"/>
      <c r="R487" s="19"/>
      <c r="S487" s="70"/>
      <c r="T487" s="70"/>
      <c r="U487" s="70"/>
      <c r="V487" s="70"/>
      <c r="W487" s="70"/>
      <c r="X487" s="70"/>
      <c r="Y487" s="70"/>
      <c r="Z487" s="70"/>
      <c r="AA487" s="70"/>
      <c r="AB487" s="70"/>
      <c r="AC487" s="70"/>
      <c r="AD487" s="70"/>
      <c r="AE487" s="70"/>
      <c r="AF487" s="70"/>
      <c r="AG487" s="70"/>
      <c r="AH487" s="70"/>
      <c r="AI487" s="70"/>
      <c r="AJ487" s="70"/>
      <c r="AK487" s="70"/>
      <c r="AL487" s="70"/>
      <c r="AM487" s="70"/>
      <c r="AN487" s="70"/>
      <c r="AO487" s="70"/>
      <c r="AP487" s="70"/>
      <c r="AQ487" s="70"/>
      <c r="AR487" s="70"/>
      <c r="AS487" s="70"/>
      <c r="AT487" s="70"/>
      <c r="AU487" s="70"/>
      <c r="AV487" s="70"/>
      <c r="AW487" s="70"/>
      <c r="AX487" s="70"/>
      <c r="AY487" s="70"/>
      <c r="AZ487" s="70"/>
      <c r="BA487" s="70"/>
      <c r="BB487" s="70"/>
      <c r="BC487" s="70"/>
      <c r="BD487" s="70"/>
      <c r="BE487" s="70"/>
      <c r="BF487" s="70"/>
      <c r="BG487" s="70"/>
      <c r="BH487" s="70"/>
      <c r="BI487" s="70"/>
      <c r="BJ487" s="70"/>
      <c r="BK487" s="70"/>
      <c r="BL487" s="70"/>
      <c r="BM487" s="70"/>
      <c r="BN487" s="70"/>
      <c r="BO487" s="70"/>
      <c r="BP487" s="70"/>
      <c r="BQ487" s="70"/>
      <c r="BR487" s="70"/>
      <c r="BS487" s="70"/>
      <c r="BT487" s="70"/>
      <c r="BU487" s="70"/>
      <c r="BV487" s="70"/>
      <c r="BW487" s="70"/>
      <c r="BX487" s="70"/>
      <c r="BY487" s="70"/>
      <c r="BZ487" s="70"/>
      <c r="CA487" s="70"/>
      <c r="CB487" s="70"/>
      <c r="CC487" s="70"/>
      <c r="CD487" s="70"/>
      <c r="CE487" s="70"/>
      <c r="CF487" s="70"/>
      <c r="CG487" s="70"/>
      <c r="CH487" s="70"/>
      <c r="CI487" s="70"/>
      <c r="CJ487" s="70"/>
      <c r="CK487" s="70"/>
      <c r="CL487" s="70"/>
      <c r="CM487" s="70"/>
      <c r="CN487" s="70"/>
    </row>
    <row r="488" spans="1:92" s="4" customFormat="1" ht="25.5" customHeight="1" x14ac:dyDescent="0.4">
      <c r="A488" s="19"/>
      <c r="B488" s="35"/>
      <c r="C488" s="12"/>
      <c r="D488" s="12"/>
      <c r="E488" s="12"/>
      <c r="F488" s="12"/>
      <c r="G488" s="12"/>
      <c r="H488" s="12"/>
      <c r="I488" s="12"/>
      <c r="J488" s="12"/>
      <c r="K488" s="33"/>
      <c r="L488" s="22"/>
      <c r="M488" s="12"/>
      <c r="N488" s="12"/>
      <c r="O488" s="19"/>
      <c r="P488" s="19"/>
      <c r="Q488" s="19"/>
      <c r="R488" s="19"/>
      <c r="S488" s="70"/>
      <c r="T488" s="70"/>
      <c r="U488" s="70"/>
      <c r="V488" s="70"/>
      <c r="W488" s="70"/>
      <c r="X488" s="70"/>
      <c r="Y488" s="70"/>
      <c r="Z488" s="70"/>
      <c r="AA488" s="70"/>
      <c r="AB488" s="70"/>
      <c r="AC488" s="70"/>
      <c r="AD488" s="70"/>
      <c r="AE488" s="70"/>
      <c r="AF488" s="70"/>
      <c r="AG488" s="70"/>
      <c r="AH488" s="70"/>
      <c r="AI488" s="70"/>
      <c r="AJ488" s="70"/>
      <c r="AK488" s="70"/>
      <c r="AL488" s="70"/>
      <c r="AM488" s="70"/>
      <c r="AN488" s="70"/>
      <c r="AO488" s="70"/>
      <c r="AP488" s="70"/>
      <c r="AQ488" s="70"/>
      <c r="AR488" s="70"/>
      <c r="AS488" s="70"/>
      <c r="AT488" s="70"/>
      <c r="AU488" s="70"/>
      <c r="AV488" s="70"/>
      <c r="AW488" s="70"/>
      <c r="AX488" s="70"/>
      <c r="AY488" s="70"/>
      <c r="AZ488" s="70"/>
      <c r="BA488" s="70"/>
      <c r="BB488" s="70"/>
      <c r="BC488" s="70"/>
      <c r="BD488" s="70"/>
      <c r="BE488" s="70"/>
      <c r="BF488" s="70"/>
      <c r="BG488" s="70"/>
      <c r="BH488" s="70"/>
      <c r="BI488" s="70"/>
      <c r="BJ488" s="70"/>
      <c r="BK488" s="70"/>
      <c r="BL488" s="70"/>
      <c r="BM488" s="70"/>
      <c r="BN488" s="70"/>
      <c r="BO488" s="70"/>
      <c r="BP488" s="70"/>
      <c r="BQ488" s="70"/>
      <c r="BR488" s="70"/>
      <c r="BS488" s="70"/>
      <c r="BT488" s="70"/>
      <c r="BU488" s="70"/>
      <c r="BV488" s="70"/>
      <c r="BW488" s="70"/>
      <c r="BX488" s="70"/>
      <c r="BY488" s="70"/>
      <c r="BZ488" s="70"/>
      <c r="CA488" s="70"/>
      <c r="CB488" s="70"/>
      <c r="CC488" s="70"/>
      <c r="CD488" s="70"/>
      <c r="CE488" s="70"/>
      <c r="CF488" s="70"/>
      <c r="CG488" s="70"/>
      <c r="CH488" s="70"/>
      <c r="CI488" s="70"/>
      <c r="CJ488" s="70"/>
      <c r="CK488" s="70"/>
      <c r="CL488" s="70"/>
      <c r="CM488" s="70"/>
      <c r="CN488" s="70"/>
    </row>
    <row r="489" spans="1:92" s="4" customFormat="1" ht="25.5" customHeight="1" x14ac:dyDescent="0.4">
      <c r="A489" s="19"/>
      <c r="B489" s="35"/>
      <c r="C489" s="12"/>
      <c r="D489" s="12"/>
      <c r="E489" s="12"/>
      <c r="F489" s="12"/>
      <c r="G489" s="12"/>
      <c r="H489" s="12"/>
      <c r="I489" s="12"/>
      <c r="J489" s="12"/>
      <c r="K489" s="33"/>
      <c r="L489" s="22"/>
      <c r="M489" s="12"/>
      <c r="N489" s="12"/>
      <c r="O489" s="19"/>
      <c r="P489" s="19"/>
      <c r="Q489" s="19"/>
      <c r="R489" s="19"/>
      <c r="S489" s="70"/>
      <c r="T489" s="70"/>
      <c r="U489" s="70"/>
      <c r="V489" s="70"/>
      <c r="W489" s="70"/>
      <c r="X489" s="70"/>
      <c r="Y489" s="70"/>
      <c r="Z489" s="70"/>
      <c r="AA489" s="70"/>
      <c r="AB489" s="70"/>
      <c r="AC489" s="70"/>
      <c r="AD489" s="70"/>
      <c r="AE489" s="70"/>
      <c r="AF489" s="70"/>
      <c r="AG489" s="70"/>
      <c r="AH489" s="70"/>
      <c r="AI489" s="70"/>
      <c r="AJ489" s="70"/>
      <c r="AK489" s="70"/>
      <c r="AL489" s="70"/>
      <c r="AM489" s="70"/>
      <c r="AN489" s="70"/>
      <c r="AO489" s="70"/>
      <c r="AP489" s="70"/>
      <c r="AQ489" s="70"/>
      <c r="AR489" s="70"/>
      <c r="AS489" s="70"/>
      <c r="AT489" s="70"/>
      <c r="AU489" s="70"/>
      <c r="AV489" s="70"/>
      <c r="AW489" s="70"/>
      <c r="AX489" s="70"/>
      <c r="AY489" s="70"/>
      <c r="AZ489" s="70"/>
      <c r="BA489" s="70"/>
      <c r="BB489" s="70"/>
      <c r="BC489" s="70"/>
      <c r="BD489" s="70"/>
      <c r="BE489" s="70"/>
      <c r="BF489" s="70"/>
      <c r="BG489" s="70"/>
      <c r="BH489" s="70"/>
      <c r="BI489" s="70"/>
      <c r="BJ489" s="70"/>
      <c r="BK489" s="70"/>
      <c r="BL489" s="70"/>
      <c r="BM489" s="70"/>
      <c r="BN489" s="70"/>
      <c r="BO489" s="70"/>
      <c r="BP489" s="70"/>
      <c r="BQ489" s="70"/>
      <c r="BR489" s="70"/>
      <c r="BS489" s="70"/>
      <c r="BT489" s="70"/>
      <c r="BU489" s="70"/>
      <c r="BV489" s="70"/>
      <c r="BW489" s="70"/>
      <c r="BX489" s="70"/>
      <c r="BY489" s="70"/>
      <c r="BZ489" s="70"/>
      <c r="CA489" s="70"/>
      <c r="CB489" s="70"/>
      <c r="CC489" s="70"/>
      <c r="CD489" s="70"/>
      <c r="CE489" s="70"/>
      <c r="CF489" s="70"/>
      <c r="CG489" s="70"/>
      <c r="CH489" s="70"/>
      <c r="CI489" s="70"/>
      <c r="CJ489" s="70"/>
      <c r="CK489" s="70"/>
      <c r="CL489" s="70"/>
      <c r="CM489" s="70"/>
      <c r="CN489" s="70"/>
    </row>
    <row r="490" spans="1:92" s="4" customFormat="1" ht="25.5" customHeight="1" x14ac:dyDescent="0.4">
      <c r="A490" s="19"/>
      <c r="B490" s="35"/>
      <c r="C490" s="12"/>
      <c r="D490" s="12"/>
      <c r="E490" s="12"/>
      <c r="F490" s="12"/>
      <c r="G490" s="12"/>
      <c r="H490" s="12"/>
      <c r="I490" s="12"/>
      <c r="J490" s="12"/>
      <c r="K490" s="33"/>
      <c r="L490" s="22"/>
      <c r="M490" s="12"/>
      <c r="N490" s="12"/>
      <c r="O490" s="19"/>
      <c r="P490" s="19"/>
      <c r="Q490" s="19"/>
      <c r="R490" s="19"/>
      <c r="S490" s="70"/>
      <c r="T490" s="70"/>
      <c r="U490" s="70"/>
      <c r="V490" s="70"/>
      <c r="W490" s="70"/>
      <c r="X490" s="70"/>
      <c r="Y490" s="70"/>
      <c r="Z490" s="70"/>
      <c r="AA490" s="70"/>
      <c r="AB490" s="70"/>
      <c r="AC490" s="70"/>
      <c r="AD490" s="70"/>
      <c r="AE490" s="70"/>
      <c r="AF490" s="70"/>
      <c r="AG490" s="70"/>
      <c r="AH490" s="70"/>
      <c r="AI490" s="70"/>
      <c r="AJ490" s="70"/>
      <c r="AK490" s="70"/>
      <c r="AL490" s="70"/>
      <c r="AM490" s="70"/>
      <c r="AN490" s="70"/>
      <c r="AO490" s="70"/>
      <c r="AP490" s="70"/>
      <c r="AQ490" s="70"/>
      <c r="AR490" s="70"/>
      <c r="AS490" s="70"/>
      <c r="AT490" s="70"/>
      <c r="AU490" s="70"/>
      <c r="AV490" s="70"/>
      <c r="AW490" s="70"/>
      <c r="AX490" s="70"/>
      <c r="AY490" s="70"/>
      <c r="AZ490" s="70"/>
      <c r="BA490" s="70"/>
      <c r="BB490" s="70"/>
      <c r="BC490" s="70"/>
      <c r="BD490" s="70"/>
      <c r="BE490" s="70"/>
      <c r="BF490" s="70"/>
      <c r="BG490" s="70"/>
      <c r="BH490" s="70"/>
      <c r="BI490" s="70"/>
      <c r="BJ490" s="70"/>
      <c r="BK490" s="70"/>
      <c r="BL490" s="70"/>
      <c r="BM490" s="70"/>
      <c r="BN490" s="70"/>
      <c r="BO490" s="70"/>
      <c r="BP490" s="70"/>
      <c r="BQ490" s="70"/>
      <c r="BR490" s="70"/>
      <c r="BS490" s="70"/>
      <c r="BT490" s="70"/>
      <c r="BU490" s="70"/>
      <c r="BV490" s="70"/>
      <c r="BW490" s="70"/>
      <c r="BX490" s="70"/>
      <c r="BY490" s="70"/>
      <c r="BZ490" s="70"/>
      <c r="CA490" s="70"/>
      <c r="CB490" s="70"/>
      <c r="CC490" s="70"/>
      <c r="CD490" s="70"/>
      <c r="CE490" s="70"/>
      <c r="CF490" s="70"/>
      <c r="CG490" s="70"/>
      <c r="CH490" s="70"/>
      <c r="CI490" s="70"/>
      <c r="CJ490" s="70"/>
      <c r="CK490" s="70"/>
      <c r="CL490" s="70"/>
      <c r="CM490" s="70"/>
      <c r="CN490" s="70"/>
    </row>
    <row r="491" spans="1:92" s="4" customFormat="1" ht="25.5" customHeight="1" x14ac:dyDescent="0.4">
      <c r="A491" s="19"/>
      <c r="B491" s="35"/>
      <c r="C491" s="12"/>
      <c r="D491" s="12"/>
      <c r="E491" s="12"/>
      <c r="F491" s="12"/>
      <c r="G491" s="12"/>
      <c r="H491" s="12"/>
      <c r="I491" s="12"/>
      <c r="J491" s="12"/>
      <c r="K491" s="33"/>
      <c r="L491" s="22"/>
      <c r="M491" s="12"/>
      <c r="N491" s="12"/>
      <c r="O491" s="19"/>
      <c r="P491" s="19"/>
      <c r="Q491" s="19"/>
      <c r="R491" s="19"/>
      <c r="S491" s="70"/>
      <c r="T491" s="70"/>
      <c r="U491" s="70"/>
      <c r="V491" s="70"/>
      <c r="W491" s="70"/>
      <c r="X491" s="70"/>
      <c r="Y491" s="70"/>
      <c r="Z491" s="70"/>
      <c r="AA491" s="70"/>
      <c r="AB491" s="70"/>
      <c r="AC491" s="70"/>
      <c r="AD491" s="70"/>
      <c r="AE491" s="70"/>
      <c r="AF491" s="70"/>
      <c r="AG491" s="70"/>
      <c r="AH491" s="70"/>
      <c r="AI491" s="70"/>
      <c r="AJ491" s="70"/>
      <c r="AK491" s="70"/>
      <c r="AL491" s="70"/>
      <c r="AM491" s="70"/>
      <c r="AN491" s="70"/>
      <c r="AO491" s="70"/>
      <c r="AP491" s="70"/>
      <c r="AQ491" s="70"/>
      <c r="AR491" s="70"/>
      <c r="AS491" s="70"/>
      <c r="AT491" s="70"/>
      <c r="AU491" s="70"/>
      <c r="AV491" s="70"/>
      <c r="AW491" s="70"/>
      <c r="AX491" s="70"/>
      <c r="AY491" s="70"/>
      <c r="AZ491" s="70"/>
      <c r="BA491" s="70"/>
      <c r="BB491" s="70"/>
      <c r="BC491" s="70"/>
      <c r="BD491" s="70"/>
      <c r="BE491" s="70"/>
      <c r="BF491" s="70"/>
      <c r="BG491" s="70"/>
      <c r="BH491" s="70"/>
      <c r="BI491" s="70"/>
      <c r="BJ491" s="70"/>
      <c r="BK491" s="70"/>
      <c r="BL491" s="70"/>
      <c r="BM491" s="70"/>
      <c r="BN491" s="70"/>
      <c r="BO491" s="70"/>
      <c r="BP491" s="70"/>
      <c r="BQ491" s="70"/>
      <c r="BR491" s="70"/>
      <c r="BS491" s="70"/>
      <c r="BT491" s="70"/>
      <c r="BU491" s="70"/>
      <c r="BV491" s="70"/>
      <c r="BW491" s="70"/>
      <c r="BX491" s="70"/>
      <c r="BY491" s="70"/>
      <c r="BZ491" s="70"/>
      <c r="CA491" s="70"/>
      <c r="CB491" s="70"/>
      <c r="CC491" s="70"/>
      <c r="CD491" s="70"/>
      <c r="CE491" s="70"/>
      <c r="CF491" s="70"/>
      <c r="CG491" s="70"/>
      <c r="CH491" s="70"/>
      <c r="CI491" s="70"/>
      <c r="CJ491" s="70"/>
      <c r="CK491" s="70"/>
      <c r="CL491" s="70"/>
      <c r="CM491" s="70"/>
      <c r="CN491" s="70"/>
    </row>
    <row r="492" spans="1:92" s="4" customFormat="1" ht="25.5" customHeight="1" x14ac:dyDescent="0.4">
      <c r="A492" s="19"/>
      <c r="B492" s="35"/>
      <c r="C492" s="12"/>
      <c r="D492" s="12"/>
      <c r="E492" s="12"/>
      <c r="F492" s="12"/>
      <c r="G492" s="12"/>
      <c r="H492" s="12"/>
      <c r="I492" s="12"/>
      <c r="J492" s="12"/>
      <c r="K492" s="12"/>
      <c r="L492" s="22"/>
      <c r="M492" s="12"/>
      <c r="N492" s="12"/>
      <c r="O492" s="19"/>
      <c r="P492" s="19"/>
      <c r="Q492" s="19"/>
      <c r="R492" s="19"/>
      <c r="S492" s="70"/>
      <c r="T492" s="70"/>
      <c r="U492" s="70"/>
      <c r="V492" s="70"/>
      <c r="W492" s="70"/>
      <c r="X492" s="70"/>
      <c r="Y492" s="70"/>
      <c r="Z492" s="70"/>
      <c r="AA492" s="70"/>
      <c r="AB492" s="70"/>
      <c r="AC492" s="70"/>
      <c r="AD492" s="70"/>
      <c r="AE492" s="70"/>
      <c r="AF492" s="70"/>
      <c r="AG492" s="70"/>
      <c r="AH492" s="70"/>
      <c r="AI492" s="70"/>
      <c r="AJ492" s="70"/>
      <c r="AK492" s="70"/>
      <c r="AL492" s="70"/>
      <c r="AM492" s="70"/>
      <c r="AN492" s="70"/>
      <c r="AO492" s="70"/>
      <c r="AP492" s="70"/>
      <c r="AQ492" s="70"/>
      <c r="AR492" s="70"/>
      <c r="AS492" s="70"/>
      <c r="AT492" s="70"/>
      <c r="AU492" s="70"/>
      <c r="AV492" s="70"/>
      <c r="AW492" s="70"/>
      <c r="AX492" s="70"/>
      <c r="AY492" s="70"/>
      <c r="AZ492" s="70"/>
      <c r="BA492" s="70"/>
      <c r="BB492" s="70"/>
      <c r="BC492" s="70"/>
      <c r="BD492" s="70"/>
      <c r="BE492" s="70"/>
      <c r="BF492" s="70"/>
      <c r="BG492" s="70"/>
      <c r="BH492" s="70"/>
      <c r="BI492" s="70"/>
      <c r="BJ492" s="70"/>
      <c r="BK492" s="70"/>
      <c r="BL492" s="70"/>
      <c r="BM492" s="70"/>
      <c r="BN492" s="70"/>
      <c r="BO492" s="70"/>
      <c r="BP492" s="70"/>
      <c r="BQ492" s="70"/>
      <c r="BR492" s="70"/>
      <c r="BS492" s="70"/>
      <c r="BT492" s="70"/>
      <c r="BU492" s="70"/>
      <c r="BV492" s="70"/>
      <c r="BW492" s="70"/>
      <c r="BX492" s="70"/>
      <c r="BY492" s="70"/>
      <c r="BZ492" s="70"/>
      <c r="CA492" s="70"/>
      <c r="CB492" s="70"/>
      <c r="CC492" s="70"/>
      <c r="CD492" s="70"/>
      <c r="CE492" s="70"/>
      <c r="CF492" s="70"/>
      <c r="CG492" s="70"/>
      <c r="CH492" s="70"/>
      <c r="CI492" s="70"/>
      <c r="CJ492" s="70"/>
      <c r="CK492" s="70"/>
      <c r="CL492" s="70"/>
      <c r="CM492" s="70"/>
      <c r="CN492" s="70"/>
    </row>
    <row r="493" spans="1:92" s="4" customFormat="1" ht="25.5" customHeight="1" x14ac:dyDescent="0.4">
      <c r="A493" s="19"/>
      <c r="B493" s="35"/>
      <c r="C493" s="12"/>
      <c r="D493" s="12"/>
      <c r="E493" s="12"/>
      <c r="F493" s="12"/>
      <c r="G493" s="12"/>
      <c r="H493" s="12"/>
      <c r="I493" s="12"/>
      <c r="J493" s="12"/>
      <c r="K493" s="12"/>
      <c r="L493" s="22"/>
      <c r="M493" s="12"/>
      <c r="N493" s="12"/>
      <c r="O493" s="19"/>
      <c r="P493" s="19"/>
      <c r="Q493" s="19"/>
      <c r="R493" s="19"/>
      <c r="S493" s="70"/>
      <c r="T493" s="70"/>
      <c r="U493" s="70"/>
      <c r="V493" s="70"/>
      <c r="W493" s="70"/>
      <c r="X493" s="70"/>
      <c r="Y493" s="70"/>
      <c r="Z493" s="70"/>
      <c r="AA493" s="70"/>
      <c r="AB493" s="70"/>
      <c r="AC493" s="70"/>
      <c r="AD493" s="70"/>
      <c r="AE493" s="70"/>
      <c r="AF493" s="70"/>
      <c r="AG493" s="70"/>
      <c r="AH493" s="70"/>
      <c r="AI493" s="70"/>
      <c r="AJ493" s="70"/>
      <c r="AK493" s="70"/>
      <c r="AL493" s="70"/>
      <c r="AM493" s="70"/>
      <c r="AN493" s="70"/>
      <c r="AO493" s="70"/>
      <c r="AP493" s="70"/>
      <c r="AQ493" s="70"/>
      <c r="AR493" s="70"/>
      <c r="AS493" s="70"/>
      <c r="AT493" s="70"/>
      <c r="AU493" s="70"/>
      <c r="AV493" s="70"/>
      <c r="AW493" s="70"/>
      <c r="AX493" s="70"/>
      <c r="AY493" s="70"/>
      <c r="AZ493" s="70"/>
      <c r="BA493" s="70"/>
      <c r="BB493" s="70"/>
      <c r="BC493" s="70"/>
      <c r="BD493" s="70"/>
      <c r="BE493" s="70"/>
      <c r="BF493" s="70"/>
      <c r="BG493" s="70"/>
      <c r="BH493" s="70"/>
      <c r="BI493" s="70"/>
      <c r="BJ493" s="70"/>
      <c r="BK493" s="70"/>
      <c r="BL493" s="70"/>
      <c r="BM493" s="70"/>
      <c r="BN493" s="70"/>
      <c r="BO493" s="70"/>
      <c r="BP493" s="70"/>
      <c r="BQ493" s="70"/>
      <c r="BR493" s="70"/>
      <c r="BS493" s="70"/>
      <c r="BT493" s="70"/>
      <c r="BU493" s="70"/>
      <c r="BV493" s="70"/>
      <c r="BW493" s="70"/>
      <c r="BX493" s="70"/>
      <c r="BY493" s="70"/>
      <c r="BZ493" s="70"/>
      <c r="CA493" s="70"/>
      <c r="CB493" s="70"/>
      <c r="CC493" s="70"/>
      <c r="CD493" s="70"/>
      <c r="CE493" s="70"/>
      <c r="CF493" s="70"/>
      <c r="CG493" s="70"/>
      <c r="CH493" s="70"/>
      <c r="CI493" s="70"/>
      <c r="CJ493" s="70"/>
      <c r="CK493" s="70"/>
      <c r="CL493" s="70"/>
      <c r="CM493" s="70"/>
      <c r="CN493" s="70"/>
    </row>
    <row r="494" spans="1:92" s="4" customFormat="1" ht="25.5" customHeight="1" x14ac:dyDescent="0.4">
      <c r="A494" s="19"/>
      <c r="B494" s="35"/>
      <c r="C494" s="12"/>
      <c r="D494" s="12"/>
      <c r="E494" s="12"/>
      <c r="F494" s="12"/>
      <c r="G494" s="12"/>
      <c r="H494" s="12"/>
      <c r="I494" s="12"/>
      <c r="J494" s="12"/>
      <c r="K494" s="12"/>
      <c r="L494" s="22"/>
      <c r="M494" s="12"/>
      <c r="N494" s="12"/>
      <c r="O494" s="19"/>
      <c r="P494" s="19"/>
      <c r="Q494" s="19"/>
      <c r="R494" s="19"/>
      <c r="S494" s="70"/>
      <c r="T494" s="70"/>
      <c r="U494" s="70"/>
      <c r="V494" s="70"/>
      <c r="W494" s="70"/>
      <c r="X494" s="70"/>
      <c r="Y494" s="70"/>
      <c r="Z494" s="70"/>
      <c r="AA494" s="70"/>
      <c r="AB494" s="70"/>
      <c r="AC494" s="70"/>
      <c r="AD494" s="70"/>
      <c r="AE494" s="70"/>
      <c r="AF494" s="70"/>
      <c r="AG494" s="70"/>
      <c r="AH494" s="70"/>
      <c r="AI494" s="70"/>
      <c r="AJ494" s="70"/>
      <c r="AK494" s="70"/>
      <c r="AL494" s="70"/>
      <c r="AM494" s="70"/>
      <c r="AN494" s="70"/>
      <c r="AO494" s="70"/>
      <c r="AP494" s="70"/>
      <c r="AQ494" s="70"/>
      <c r="AR494" s="70"/>
      <c r="AS494" s="70"/>
      <c r="AT494" s="70"/>
      <c r="AU494" s="70"/>
      <c r="AV494" s="70"/>
      <c r="AW494" s="70"/>
      <c r="AX494" s="70"/>
      <c r="AY494" s="70"/>
      <c r="AZ494" s="70"/>
      <c r="BA494" s="70"/>
      <c r="BB494" s="70"/>
      <c r="BC494" s="70"/>
      <c r="BD494" s="70"/>
      <c r="BE494" s="70"/>
      <c r="BF494" s="70"/>
      <c r="BG494" s="70"/>
      <c r="BH494" s="70"/>
      <c r="BI494" s="70"/>
      <c r="BJ494" s="70"/>
      <c r="BK494" s="70"/>
      <c r="BL494" s="70"/>
      <c r="BM494" s="70"/>
      <c r="BN494" s="70"/>
      <c r="BO494" s="70"/>
      <c r="BP494" s="70"/>
      <c r="BQ494" s="70"/>
      <c r="BR494" s="70"/>
      <c r="BS494" s="70"/>
      <c r="BT494" s="70"/>
      <c r="BU494" s="70"/>
      <c r="BV494" s="70"/>
      <c r="BW494" s="70"/>
      <c r="BX494" s="70"/>
      <c r="BY494" s="70"/>
      <c r="BZ494" s="70"/>
      <c r="CA494" s="70"/>
      <c r="CB494" s="70"/>
      <c r="CC494" s="70"/>
      <c r="CD494" s="70"/>
      <c r="CE494" s="70"/>
      <c r="CF494" s="70"/>
      <c r="CG494" s="70"/>
      <c r="CH494" s="70"/>
      <c r="CI494" s="70"/>
      <c r="CJ494" s="70"/>
      <c r="CK494" s="70"/>
      <c r="CL494" s="70"/>
      <c r="CM494" s="70"/>
      <c r="CN494" s="70"/>
    </row>
    <row r="495" spans="1:92" s="4" customFormat="1" ht="25.5" customHeight="1" x14ac:dyDescent="0.4">
      <c r="A495" s="19"/>
      <c r="B495" s="35"/>
      <c r="C495" s="12"/>
      <c r="D495" s="12"/>
      <c r="E495" s="12"/>
      <c r="F495" s="12"/>
      <c r="G495" s="12"/>
      <c r="H495" s="12"/>
      <c r="I495" s="12"/>
      <c r="J495" s="12"/>
      <c r="K495" s="12"/>
      <c r="L495" s="22"/>
      <c r="M495" s="12"/>
      <c r="N495" s="12"/>
      <c r="O495" s="19"/>
      <c r="P495" s="19"/>
      <c r="Q495" s="19"/>
      <c r="R495" s="19"/>
      <c r="S495" s="70"/>
      <c r="T495" s="70"/>
      <c r="U495" s="70"/>
      <c r="V495" s="70"/>
      <c r="W495" s="70"/>
      <c r="X495" s="70"/>
      <c r="Y495" s="70"/>
      <c r="Z495" s="70"/>
      <c r="AA495" s="70"/>
      <c r="AB495" s="70"/>
      <c r="AC495" s="70"/>
      <c r="AD495" s="70"/>
      <c r="AE495" s="70"/>
      <c r="AF495" s="70"/>
      <c r="AG495" s="70"/>
      <c r="AH495" s="70"/>
      <c r="AI495" s="70"/>
      <c r="AJ495" s="70"/>
      <c r="AK495" s="70"/>
      <c r="AL495" s="70"/>
      <c r="AM495" s="70"/>
      <c r="AN495" s="70"/>
      <c r="AO495" s="70"/>
      <c r="AP495" s="70"/>
      <c r="AQ495" s="70"/>
      <c r="AR495" s="70"/>
      <c r="AS495" s="70"/>
      <c r="AT495" s="70"/>
      <c r="AU495" s="70"/>
      <c r="AV495" s="70"/>
      <c r="AW495" s="70"/>
      <c r="AX495" s="70"/>
      <c r="AY495" s="70"/>
      <c r="AZ495" s="70"/>
      <c r="BA495" s="70"/>
      <c r="BB495" s="70"/>
      <c r="BC495" s="70"/>
      <c r="BD495" s="70"/>
      <c r="BE495" s="70"/>
      <c r="BF495" s="70"/>
      <c r="BG495" s="70"/>
      <c r="BH495" s="70"/>
      <c r="BI495" s="70"/>
      <c r="BJ495" s="70"/>
      <c r="BK495" s="70"/>
      <c r="BL495" s="70"/>
      <c r="BM495" s="70"/>
      <c r="BN495" s="70"/>
      <c r="BO495" s="70"/>
      <c r="BP495" s="70"/>
      <c r="BQ495" s="70"/>
      <c r="BR495" s="70"/>
      <c r="BS495" s="70"/>
      <c r="BT495" s="70"/>
      <c r="BU495" s="70"/>
      <c r="BV495" s="70"/>
      <c r="BW495" s="70"/>
      <c r="BX495" s="70"/>
      <c r="BY495" s="70"/>
      <c r="BZ495" s="70"/>
      <c r="CA495" s="70"/>
      <c r="CB495" s="70"/>
      <c r="CC495" s="70"/>
      <c r="CD495" s="70"/>
      <c r="CE495" s="70"/>
      <c r="CF495" s="70"/>
      <c r="CG495" s="70"/>
      <c r="CH495" s="70"/>
      <c r="CI495" s="70"/>
      <c r="CJ495" s="70"/>
      <c r="CK495" s="70"/>
      <c r="CL495" s="70"/>
      <c r="CM495" s="70"/>
      <c r="CN495" s="70"/>
    </row>
    <row r="496" spans="1:92" s="4" customFormat="1" ht="25.5" customHeight="1" x14ac:dyDescent="0.4">
      <c r="A496" s="19"/>
      <c r="B496" s="35"/>
      <c r="C496" s="12"/>
      <c r="D496" s="12"/>
      <c r="E496" s="12"/>
      <c r="F496" s="12"/>
      <c r="G496" s="12"/>
      <c r="H496" s="12"/>
      <c r="I496" s="12"/>
      <c r="J496" s="12"/>
      <c r="K496" s="12"/>
      <c r="L496" s="22"/>
      <c r="M496" s="12"/>
      <c r="N496" s="12"/>
      <c r="O496" s="19"/>
      <c r="P496" s="19"/>
      <c r="Q496" s="19"/>
      <c r="R496" s="19"/>
      <c r="S496" s="70"/>
      <c r="T496" s="70"/>
      <c r="U496" s="70"/>
      <c r="V496" s="70"/>
      <c r="W496" s="70"/>
      <c r="X496" s="70"/>
      <c r="Y496" s="70"/>
      <c r="Z496" s="70"/>
      <c r="AA496" s="70"/>
      <c r="AB496" s="70"/>
      <c r="AC496" s="70"/>
      <c r="AD496" s="70"/>
      <c r="AE496" s="70"/>
      <c r="AF496" s="70"/>
      <c r="AG496" s="70"/>
      <c r="AH496" s="70"/>
      <c r="AI496" s="70"/>
      <c r="AJ496" s="70"/>
      <c r="AK496" s="70"/>
      <c r="AL496" s="70"/>
      <c r="AM496" s="70"/>
      <c r="AN496" s="70"/>
      <c r="AO496" s="70"/>
      <c r="AP496" s="70"/>
      <c r="AQ496" s="70"/>
      <c r="AR496" s="70"/>
      <c r="AS496" s="70"/>
      <c r="AT496" s="70"/>
      <c r="AU496" s="70"/>
      <c r="AV496" s="70"/>
      <c r="AW496" s="70"/>
      <c r="AX496" s="70"/>
      <c r="AY496" s="70"/>
      <c r="AZ496" s="70"/>
      <c r="BA496" s="70"/>
      <c r="BB496" s="70"/>
      <c r="BC496" s="70"/>
      <c r="BD496" s="70"/>
      <c r="BE496" s="70"/>
      <c r="BF496" s="70"/>
      <c r="BG496" s="70"/>
      <c r="BH496" s="70"/>
      <c r="BI496" s="70"/>
      <c r="BJ496" s="70"/>
      <c r="BK496" s="70"/>
      <c r="BL496" s="70"/>
      <c r="BM496" s="70"/>
      <c r="BN496" s="70"/>
      <c r="BO496" s="70"/>
      <c r="BP496" s="70"/>
      <c r="BQ496" s="70"/>
      <c r="BR496" s="70"/>
      <c r="BS496" s="70"/>
      <c r="BT496" s="70"/>
      <c r="BU496" s="70"/>
      <c r="BV496" s="70"/>
      <c r="BW496" s="70"/>
      <c r="BX496" s="70"/>
      <c r="BY496" s="70"/>
      <c r="BZ496" s="70"/>
      <c r="CA496" s="70"/>
      <c r="CB496" s="70"/>
      <c r="CC496" s="70"/>
      <c r="CD496" s="70"/>
      <c r="CE496" s="70"/>
      <c r="CF496" s="70"/>
      <c r="CG496" s="70"/>
      <c r="CH496" s="70"/>
      <c r="CI496" s="70"/>
      <c r="CJ496" s="70"/>
      <c r="CK496" s="70"/>
      <c r="CL496" s="70"/>
      <c r="CM496" s="70"/>
      <c r="CN496" s="70"/>
    </row>
    <row r="497" spans="1:92" s="4" customFormat="1" ht="25.5" customHeight="1" x14ac:dyDescent="0.25">
      <c r="A497" s="19"/>
      <c r="B497" s="19"/>
      <c r="C497" s="12"/>
      <c r="D497" s="12"/>
      <c r="E497" s="12"/>
      <c r="F497" s="12"/>
      <c r="G497" s="12"/>
      <c r="H497" s="12"/>
      <c r="I497" s="12"/>
      <c r="J497" s="12"/>
      <c r="K497" s="12"/>
      <c r="L497" s="22"/>
      <c r="M497" s="12"/>
      <c r="N497" s="12"/>
      <c r="O497" s="19"/>
      <c r="P497" s="19"/>
      <c r="Q497" s="19"/>
      <c r="R497" s="19"/>
      <c r="S497" s="70"/>
      <c r="T497" s="70"/>
      <c r="U497" s="70"/>
      <c r="V497" s="70"/>
      <c r="W497" s="70"/>
      <c r="X497" s="70"/>
      <c r="Y497" s="70"/>
      <c r="Z497" s="70"/>
      <c r="AA497" s="70"/>
      <c r="AB497" s="70"/>
      <c r="AC497" s="70"/>
      <c r="AD497" s="70"/>
      <c r="AE497" s="70"/>
      <c r="AF497" s="70"/>
      <c r="AG497" s="70"/>
      <c r="AH497" s="70"/>
      <c r="AI497" s="70"/>
      <c r="AJ497" s="70"/>
      <c r="AK497" s="70"/>
      <c r="AL497" s="70"/>
      <c r="AM497" s="70"/>
      <c r="AN497" s="70"/>
      <c r="AO497" s="70"/>
      <c r="AP497" s="70"/>
      <c r="AQ497" s="70"/>
      <c r="AR497" s="70"/>
      <c r="AS497" s="70"/>
      <c r="AT497" s="70"/>
      <c r="AU497" s="70"/>
      <c r="AV497" s="70"/>
      <c r="AW497" s="70"/>
      <c r="AX497" s="70"/>
      <c r="AY497" s="70"/>
      <c r="AZ497" s="70"/>
      <c r="BA497" s="70"/>
      <c r="BB497" s="70"/>
      <c r="BC497" s="70"/>
      <c r="BD497" s="70"/>
      <c r="BE497" s="70"/>
      <c r="BF497" s="70"/>
      <c r="BG497" s="70"/>
      <c r="BH497" s="70"/>
      <c r="BI497" s="70"/>
      <c r="BJ497" s="70"/>
      <c r="BK497" s="70"/>
      <c r="BL497" s="70"/>
      <c r="BM497" s="70"/>
      <c r="BN497" s="70"/>
      <c r="BO497" s="70"/>
      <c r="BP497" s="70"/>
      <c r="BQ497" s="70"/>
      <c r="BR497" s="70"/>
      <c r="BS497" s="70"/>
      <c r="BT497" s="70"/>
      <c r="BU497" s="70"/>
      <c r="BV497" s="70"/>
      <c r="BW497" s="70"/>
      <c r="BX497" s="70"/>
      <c r="BY497" s="70"/>
      <c r="BZ497" s="70"/>
      <c r="CA497" s="70"/>
      <c r="CB497" s="70"/>
      <c r="CC497" s="70"/>
      <c r="CD497" s="70"/>
      <c r="CE497" s="70"/>
      <c r="CF497" s="70"/>
      <c r="CG497" s="70"/>
      <c r="CH497" s="70"/>
      <c r="CI497" s="70"/>
      <c r="CJ497" s="70"/>
      <c r="CK497" s="70"/>
      <c r="CL497" s="70"/>
      <c r="CM497" s="70"/>
      <c r="CN497" s="70"/>
    </row>
    <row r="498" spans="1:92" s="4" customFormat="1" ht="25.5" customHeight="1" x14ac:dyDescent="0.25">
      <c r="A498" s="19"/>
      <c r="B498" s="19"/>
      <c r="C498" s="12"/>
      <c r="D498" s="12"/>
      <c r="E498" s="12"/>
      <c r="F498" s="12"/>
      <c r="G498" s="12"/>
      <c r="H498" s="12"/>
      <c r="I498" s="12"/>
      <c r="J498" s="12"/>
      <c r="K498" s="12"/>
      <c r="L498" s="22"/>
      <c r="M498" s="12"/>
      <c r="N498" s="12"/>
      <c r="O498" s="19"/>
      <c r="P498" s="19"/>
      <c r="Q498" s="19"/>
      <c r="R498" s="19"/>
      <c r="S498" s="70"/>
      <c r="T498" s="70"/>
      <c r="U498" s="70"/>
      <c r="V498" s="70"/>
      <c r="W498" s="70"/>
      <c r="X498" s="70"/>
      <c r="Y498" s="70"/>
      <c r="Z498" s="70"/>
      <c r="AA498" s="70"/>
      <c r="AB498" s="70"/>
      <c r="AC498" s="70"/>
      <c r="AD498" s="70"/>
      <c r="AE498" s="70"/>
      <c r="AF498" s="70"/>
      <c r="AG498" s="70"/>
      <c r="AH498" s="70"/>
      <c r="AI498" s="70"/>
      <c r="AJ498" s="70"/>
      <c r="AK498" s="70"/>
      <c r="AL498" s="70"/>
      <c r="AM498" s="70"/>
      <c r="AN498" s="70"/>
      <c r="AO498" s="70"/>
      <c r="AP498" s="70"/>
      <c r="AQ498" s="70"/>
      <c r="AR498" s="70"/>
      <c r="AS498" s="70"/>
      <c r="AT498" s="70"/>
      <c r="AU498" s="70"/>
      <c r="AV498" s="70"/>
      <c r="AW498" s="70"/>
      <c r="AX498" s="70"/>
      <c r="AY498" s="70"/>
      <c r="AZ498" s="70"/>
      <c r="BA498" s="70"/>
      <c r="BB498" s="70"/>
      <c r="BC498" s="70"/>
      <c r="BD498" s="70"/>
      <c r="BE498" s="70"/>
      <c r="BF498" s="70"/>
      <c r="BG498" s="70"/>
      <c r="BH498" s="70"/>
      <c r="BI498" s="70"/>
      <c r="BJ498" s="70"/>
      <c r="BK498" s="70"/>
      <c r="BL498" s="70"/>
      <c r="BM498" s="70"/>
      <c r="BN498" s="70"/>
      <c r="BO498" s="70"/>
      <c r="BP498" s="70"/>
      <c r="BQ498" s="70"/>
      <c r="BR498" s="70"/>
      <c r="BS498" s="70"/>
      <c r="BT498" s="70"/>
      <c r="BU498" s="70"/>
      <c r="BV498" s="70"/>
      <c r="BW498" s="70"/>
      <c r="BX498" s="70"/>
      <c r="BY498" s="70"/>
      <c r="BZ498" s="70"/>
      <c r="CA498" s="70"/>
      <c r="CB498" s="70"/>
      <c r="CC498" s="70"/>
      <c r="CD498" s="70"/>
      <c r="CE498" s="70"/>
      <c r="CF498" s="70"/>
      <c r="CG498" s="70"/>
      <c r="CH498" s="70"/>
      <c r="CI498" s="70"/>
      <c r="CJ498" s="70"/>
      <c r="CK498" s="70"/>
      <c r="CL498" s="70"/>
      <c r="CM498" s="70"/>
      <c r="CN498" s="70"/>
    </row>
    <row r="499" spans="1:92" s="4" customFormat="1" ht="25.5" customHeight="1" x14ac:dyDescent="0.25">
      <c r="A499" s="19"/>
      <c r="B499" s="19"/>
      <c r="C499" s="12"/>
      <c r="D499" s="12"/>
      <c r="E499" s="12"/>
      <c r="F499" s="12"/>
      <c r="G499" s="12"/>
      <c r="H499" s="12"/>
      <c r="I499" s="12"/>
      <c r="J499" s="12"/>
      <c r="K499" s="12"/>
      <c r="L499" s="22"/>
      <c r="M499" s="12"/>
      <c r="N499" s="12"/>
      <c r="O499" s="19"/>
      <c r="P499" s="19"/>
      <c r="Q499" s="19"/>
      <c r="R499" s="19"/>
      <c r="S499" s="70"/>
      <c r="T499" s="70"/>
      <c r="U499" s="70"/>
      <c r="V499" s="70"/>
      <c r="W499" s="70"/>
      <c r="X499" s="70"/>
      <c r="Y499" s="70"/>
      <c r="Z499" s="70"/>
      <c r="AA499" s="70"/>
      <c r="AB499" s="70"/>
      <c r="AC499" s="70"/>
      <c r="AD499" s="70"/>
      <c r="AE499" s="70"/>
      <c r="AF499" s="70"/>
      <c r="AG499" s="70"/>
      <c r="AH499" s="70"/>
      <c r="AI499" s="70"/>
      <c r="AJ499" s="70"/>
      <c r="AK499" s="70"/>
      <c r="AL499" s="70"/>
      <c r="AM499" s="70"/>
      <c r="AN499" s="70"/>
      <c r="AO499" s="70"/>
      <c r="AP499" s="70"/>
      <c r="AQ499" s="70"/>
      <c r="AR499" s="70"/>
      <c r="AS499" s="70"/>
      <c r="AT499" s="70"/>
      <c r="AU499" s="70"/>
      <c r="AV499" s="70"/>
      <c r="AW499" s="70"/>
      <c r="AX499" s="70"/>
      <c r="AY499" s="70"/>
      <c r="AZ499" s="70"/>
      <c r="BA499" s="70"/>
      <c r="BB499" s="70"/>
      <c r="BC499" s="70"/>
      <c r="BD499" s="70"/>
      <c r="BE499" s="70"/>
      <c r="BF499" s="70"/>
      <c r="BG499" s="70"/>
      <c r="BH499" s="70"/>
      <c r="BI499" s="70"/>
      <c r="BJ499" s="70"/>
      <c r="BK499" s="70"/>
      <c r="BL499" s="70"/>
      <c r="BM499" s="70"/>
      <c r="BN499" s="70"/>
      <c r="BO499" s="70"/>
      <c r="BP499" s="70"/>
      <c r="BQ499" s="70"/>
      <c r="BR499" s="70"/>
      <c r="BS499" s="70"/>
      <c r="BT499" s="70"/>
      <c r="BU499" s="70"/>
      <c r="BV499" s="70"/>
      <c r="BW499" s="70"/>
      <c r="BX499" s="70"/>
      <c r="BY499" s="70"/>
      <c r="BZ499" s="70"/>
      <c r="CA499" s="70"/>
      <c r="CB499" s="70"/>
      <c r="CC499" s="70"/>
      <c r="CD499" s="70"/>
      <c r="CE499" s="70"/>
      <c r="CF499" s="70"/>
      <c r="CG499" s="70"/>
      <c r="CH499" s="70"/>
      <c r="CI499" s="70"/>
      <c r="CJ499" s="70"/>
      <c r="CK499" s="70"/>
      <c r="CL499" s="70"/>
      <c r="CM499" s="70"/>
      <c r="CN499" s="70"/>
    </row>
    <row r="500" spans="1:92" s="4" customFormat="1" ht="25.5" customHeight="1" x14ac:dyDescent="0.25">
      <c r="A500" s="19"/>
      <c r="B500" s="19"/>
      <c r="C500" s="12"/>
      <c r="D500" s="12"/>
      <c r="E500" s="12"/>
      <c r="F500" s="12"/>
      <c r="G500" s="12"/>
      <c r="H500" s="12"/>
      <c r="I500" s="12"/>
      <c r="J500" s="12"/>
      <c r="K500" s="12"/>
      <c r="L500" s="3"/>
      <c r="M500" s="2"/>
      <c r="N500" s="2"/>
      <c r="O500" s="19"/>
      <c r="P500" s="19"/>
      <c r="Q500" s="19"/>
      <c r="R500" s="19"/>
      <c r="S500" s="70"/>
      <c r="T500" s="70"/>
      <c r="U500" s="70"/>
      <c r="V500" s="70"/>
      <c r="W500" s="70"/>
      <c r="X500" s="70"/>
      <c r="Y500" s="70"/>
      <c r="Z500" s="70"/>
      <c r="AA500" s="70"/>
      <c r="AB500" s="70"/>
      <c r="AC500" s="70"/>
      <c r="AD500" s="70"/>
      <c r="AE500" s="70"/>
      <c r="AF500" s="70"/>
      <c r="AG500" s="70"/>
      <c r="AH500" s="70"/>
      <c r="AI500" s="70"/>
      <c r="AJ500" s="70"/>
      <c r="AK500" s="70"/>
      <c r="AL500" s="70"/>
      <c r="AM500" s="70"/>
      <c r="AN500" s="70"/>
      <c r="AO500" s="70"/>
      <c r="AP500" s="70"/>
      <c r="AQ500" s="70"/>
      <c r="AR500" s="70"/>
      <c r="AS500" s="70"/>
      <c r="AT500" s="70"/>
      <c r="AU500" s="70"/>
      <c r="AV500" s="70"/>
      <c r="AW500" s="70"/>
      <c r="AX500" s="70"/>
      <c r="AY500" s="70"/>
      <c r="AZ500" s="70"/>
      <c r="BA500" s="70"/>
      <c r="BB500" s="70"/>
      <c r="BC500" s="70"/>
      <c r="BD500" s="70"/>
      <c r="BE500" s="70"/>
      <c r="BF500" s="70"/>
      <c r="BG500" s="70"/>
      <c r="BH500" s="70"/>
      <c r="BI500" s="70"/>
      <c r="BJ500" s="70"/>
      <c r="BK500" s="70"/>
      <c r="BL500" s="70"/>
      <c r="BM500" s="70"/>
      <c r="BN500" s="70"/>
      <c r="BO500" s="70"/>
      <c r="BP500" s="70"/>
      <c r="BQ500" s="70"/>
      <c r="BR500" s="70"/>
      <c r="BS500" s="70"/>
      <c r="BT500" s="70"/>
      <c r="BU500" s="70"/>
      <c r="BV500" s="70"/>
      <c r="BW500" s="70"/>
      <c r="BX500" s="70"/>
      <c r="BY500" s="70"/>
      <c r="BZ500" s="70"/>
      <c r="CA500" s="70"/>
      <c r="CB500" s="70"/>
      <c r="CC500" s="70"/>
      <c r="CD500" s="70"/>
      <c r="CE500" s="70"/>
      <c r="CF500" s="70"/>
      <c r="CG500" s="70"/>
      <c r="CH500" s="70"/>
      <c r="CI500" s="70"/>
      <c r="CJ500" s="70"/>
      <c r="CK500" s="70"/>
      <c r="CL500" s="70"/>
      <c r="CM500" s="70"/>
      <c r="CN500" s="70"/>
    </row>
    <row r="501" spans="1:92" s="4" customFormat="1" ht="25.5" customHeight="1" x14ac:dyDescent="0.25">
      <c r="A501" s="19"/>
      <c r="B501" s="19"/>
      <c r="C501" s="12"/>
      <c r="D501" s="12"/>
      <c r="E501" s="12"/>
      <c r="F501" s="12"/>
      <c r="G501" s="12"/>
      <c r="H501" s="12"/>
      <c r="I501" s="12"/>
      <c r="J501" s="12"/>
      <c r="K501" s="12"/>
      <c r="L501" s="3"/>
      <c r="M501" s="2"/>
      <c r="N501" s="2"/>
      <c r="O501" s="19"/>
      <c r="P501" s="19"/>
      <c r="Q501" s="19"/>
      <c r="R501" s="19"/>
      <c r="S501" s="70"/>
      <c r="T501" s="70"/>
      <c r="U501" s="70"/>
      <c r="V501" s="70"/>
      <c r="W501" s="70"/>
      <c r="X501" s="70"/>
      <c r="Y501" s="70"/>
      <c r="Z501" s="70"/>
      <c r="AA501" s="70"/>
      <c r="AB501" s="70"/>
      <c r="AC501" s="70"/>
      <c r="AD501" s="70"/>
      <c r="AE501" s="70"/>
      <c r="AF501" s="70"/>
      <c r="AG501" s="70"/>
      <c r="AH501" s="70"/>
      <c r="AI501" s="70"/>
      <c r="AJ501" s="70"/>
      <c r="AK501" s="70"/>
      <c r="AL501" s="70"/>
      <c r="AM501" s="70"/>
      <c r="AN501" s="70"/>
      <c r="AO501" s="70"/>
      <c r="AP501" s="70"/>
      <c r="AQ501" s="70"/>
      <c r="AR501" s="70"/>
      <c r="AS501" s="70"/>
      <c r="AT501" s="70"/>
      <c r="AU501" s="70"/>
      <c r="AV501" s="70"/>
      <c r="AW501" s="70"/>
      <c r="AX501" s="70"/>
      <c r="AY501" s="70"/>
      <c r="AZ501" s="70"/>
      <c r="BA501" s="70"/>
      <c r="BB501" s="70"/>
      <c r="BC501" s="70"/>
      <c r="BD501" s="70"/>
      <c r="BE501" s="70"/>
      <c r="BF501" s="70"/>
      <c r="BG501" s="70"/>
      <c r="BH501" s="70"/>
      <c r="BI501" s="70"/>
      <c r="BJ501" s="70"/>
      <c r="BK501" s="70"/>
      <c r="BL501" s="70"/>
      <c r="BM501" s="70"/>
      <c r="BN501" s="70"/>
      <c r="BO501" s="70"/>
      <c r="BP501" s="70"/>
      <c r="BQ501" s="70"/>
      <c r="BR501" s="70"/>
      <c r="BS501" s="70"/>
      <c r="BT501" s="70"/>
      <c r="BU501" s="70"/>
      <c r="BV501" s="70"/>
      <c r="BW501" s="70"/>
      <c r="BX501" s="70"/>
      <c r="BY501" s="70"/>
      <c r="BZ501" s="70"/>
      <c r="CA501" s="70"/>
      <c r="CB501" s="70"/>
      <c r="CC501" s="70"/>
      <c r="CD501" s="70"/>
      <c r="CE501" s="70"/>
      <c r="CF501" s="70"/>
      <c r="CG501" s="70"/>
      <c r="CH501" s="70"/>
      <c r="CI501" s="70"/>
      <c r="CJ501" s="70"/>
      <c r="CK501" s="70"/>
      <c r="CL501" s="70"/>
      <c r="CM501" s="70"/>
      <c r="CN501" s="70"/>
    </row>
    <row r="502" spans="1:92" s="4" customFormat="1" ht="53.25" customHeight="1" x14ac:dyDescent="0.25">
      <c r="A502" s="19"/>
      <c r="B502" s="19"/>
      <c r="C502" s="12"/>
      <c r="D502" s="12"/>
      <c r="E502" s="12"/>
      <c r="F502" s="12"/>
      <c r="G502" s="12"/>
      <c r="H502" s="12"/>
      <c r="I502" s="12"/>
      <c r="J502" s="12"/>
      <c r="K502" s="12"/>
      <c r="L502" s="3"/>
      <c r="M502" s="2"/>
      <c r="N502" s="2"/>
      <c r="O502" s="19"/>
      <c r="P502" s="19"/>
      <c r="Q502" s="19"/>
      <c r="R502" s="19"/>
      <c r="S502" s="70"/>
      <c r="T502" s="70"/>
      <c r="U502" s="70"/>
      <c r="V502" s="70"/>
      <c r="W502" s="70"/>
      <c r="X502" s="70"/>
      <c r="Y502" s="70"/>
      <c r="Z502" s="70"/>
      <c r="AA502" s="70"/>
      <c r="AB502" s="70"/>
      <c r="AC502" s="70"/>
      <c r="AD502" s="70"/>
      <c r="AE502" s="70"/>
      <c r="AF502" s="70"/>
      <c r="AG502" s="70"/>
      <c r="AH502" s="70"/>
      <c r="AI502" s="70"/>
      <c r="AJ502" s="70"/>
      <c r="AK502" s="70"/>
      <c r="AL502" s="70"/>
      <c r="AM502" s="70"/>
      <c r="AN502" s="70"/>
      <c r="AO502" s="70"/>
      <c r="AP502" s="70"/>
      <c r="AQ502" s="70"/>
      <c r="AR502" s="70"/>
      <c r="AS502" s="70"/>
      <c r="AT502" s="70"/>
      <c r="AU502" s="70"/>
      <c r="AV502" s="70"/>
      <c r="AW502" s="70"/>
      <c r="AX502" s="70"/>
      <c r="AY502" s="70"/>
      <c r="AZ502" s="70"/>
      <c r="BA502" s="70"/>
      <c r="BB502" s="70"/>
      <c r="BC502" s="70"/>
      <c r="BD502" s="70"/>
      <c r="BE502" s="70"/>
      <c r="BF502" s="70"/>
      <c r="BG502" s="70"/>
      <c r="BH502" s="70"/>
      <c r="BI502" s="70"/>
      <c r="BJ502" s="70"/>
      <c r="BK502" s="70"/>
      <c r="BL502" s="70"/>
      <c r="BM502" s="70"/>
      <c r="BN502" s="70"/>
      <c r="BO502" s="70"/>
      <c r="BP502" s="70"/>
      <c r="BQ502" s="70"/>
      <c r="BR502" s="70"/>
      <c r="BS502" s="70"/>
      <c r="BT502" s="70"/>
      <c r="BU502" s="70"/>
      <c r="BV502" s="70"/>
      <c r="BW502" s="70"/>
      <c r="BX502" s="70"/>
      <c r="BY502" s="70"/>
      <c r="BZ502" s="70"/>
      <c r="CA502" s="70"/>
      <c r="CB502" s="70"/>
      <c r="CC502" s="70"/>
      <c r="CD502" s="70"/>
      <c r="CE502" s="70"/>
      <c r="CF502" s="70"/>
      <c r="CG502" s="70"/>
      <c r="CH502" s="70"/>
      <c r="CI502" s="70"/>
      <c r="CJ502" s="70"/>
      <c r="CK502" s="70"/>
      <c r="CL502" s="70"/>
      <c r="CM502" s="70"/>
      <c r="CN502" s="70"/>
    </row>
    <row r="503" spans="1:92" s="4" customFormat="1" ht="33" customHeight="1" x14ac:dyDescent="0.25">
      <c r="A503" s="19"/>
      <c r="B503" s="19"/>
      <c r="C503" s="12"/>
      <c r="D503" s="12"/>
      <c r="E503" s="12"/>
      <c r="F503" s="12"/>
      <c r="G503" s="12"/>
      <c r="H503" s="12"/>
      <c r="I503" s="12"/>
      <c r="J503" s="12"/>
      <c r="K503" s="12"/>
      <c r="L503" s="3"/>
      <c r="M503" s="2"/>
      <c r="N503" s="2"/>
      <c r="O503" s="19"/>
      <c r="P503" s="19"/>
      <c r="Q503" s="19"/>
      <c r="R503" s="19"/>
      <c r="S503" s="70"/>
      <c r="T503" s="70"/>
      <c r="U503" s="70"/>
      <c r="V503" s="70"/>
      <c r="W503" s="70"/>
      <c r="X503" s="70"/>
      <c r="Y503" s="70"/>
      <c r="Z503" s="70"/>
      <c r="AA503" s="70"/>
      <c r="AB503" s="70"/>
      <c r="AC503" s="70"/>
      <c r="AD503" s="70"/>
      <c r="AE503" s="70"/>
      <c r="AF503" s="70"/>
      <c r="AG503" s="70"/>
      <c r="AH503" s="70"/>
      <c r="AI503" s="70"/>
      <c r="AJ503" s="70"/>
      <c r="AK503" s="70"/>
      <c r="AL503" s="70"/>
      <c r="AM503" s="70"/>
      <c r="AN503" s="70"/>
      <c r="AO503" s="70"/>
      <c r="AP503" s="70"/>
      <c r="AQ503" s="70"/>
      <c r="AR503" s="70"/>
      <c r="AS503" s="70"/>
      <c r="AT503" s="70"/>
      <c r="AU503" s="70"/>
      <c r="AV503" s="70"/>
      <c r="AW503" s="70"/>
      <c r="AX503" s="70"/>
      <c r="AY503" s="70"/>
      <c r="AZ503" s="70"/>
      <c r="BA503" s="70"/>
      <c r="BB503" s="70"/>
      <c r="BC503" s="70"/>
      <c r="BD503" s="70"/>
      <c r="BE503" s="70"/>
      <c r="BF503" s="70"/>
      <c r="BG503" s="70"/>
      <c r="BH503" s="70"/>
      <c r="BI503" s="70"/>
      <c r="BJ503" s="70"/>
      <c r="BK503" s="70"/>
      <c r="BL503" s="70"/>
      <c r="BM503" s="70"/>
      <c r="BN503" s="70"/>
      <c r="BO503" s="70"/>
      <c r="BP503" s="70"/>
      <c r="BQ503" s="70"/>
      <c r="BR503" s="70"/>
      <c r="BS503" s="70"/>
      <c r="BT503" s="70"/>
      <c r="BU503" s="70"/>
      <c r="BV503" s="70"/>
      <c r="BW503" s="70"/>
      <c r="BX503" s="70"/>
      <c r="BY503" s="70"/>
      <c r="BZ503" s="70"/>
      <c r="CA503" s="70"/>
      <c r="CB503" s="70"/>
      <c r="CC503" s="70"/>
      <c r="CD503" s="70"/>
      <c r="CE503" s="70"/>
      <c r="CF503" s="70"/>
      <c r="CG503" s="70"/>
      <c r="CH503" s="70"/>
      <c r="CI503" s="70"/>
      <c r="CJ503" s="70"/>
      <c r="CK503" s="70"/>
      <c r="CL503" s="70"/>
      <c r="CM503" s="70"/>
      <c r="CN503" s="70"/>
    </row>
    <row r="504" spans="1:92" s="4" customFormat="1" ht="79.5" customHeight="1" x14ac:dyDescent="0.25">
      <c r="A504" s="19"/>
      <c r="B504" s="19"/>
      <c r="C504" s="12"/>
      <c r="D504" s="12"/>
      <c r="E504" s="12"/>
      <c r="F504" s="12"/>
      <c r="G504" s="12"/>
      <c r="H504" s="12"/>
      <c r="I504" s="12"/>
      <c r="J504" s="12"/>
      <c r="K504" s="12"/>
      <c r="L504" s="3"/>
      <c r="M504" s="2"/>
      <c r="N504" s="2"/>
      <c r="O504" s="19"/>
      <c r="P504" s="19"/>
      <c r="Q504" s="19"/>
      <c r="R504" s="19"/>
      <c r="S504" s="70"/>
      <c r="T504" s="70"/>
      <c r="U504" s="70"/>
      <c r="V504" s="70"/>
      <c r="W504" s="70"/>
      <c r="X504" s="70"/>
      <c r="Y504" s="70"/>
      <c r="Z504" s="70"/>
      <c r="AA504" s="70"/>
      <c r="AB504" s="70"/>
      <c r="AC504" s="70"/>
      <c r="AD504" s="70"/>
      <c r="AE504" s="70"/>
      <c r="AF504" s="70"/>
      <c r="AG504" s="70"/>
      <c r="AH504" s="70"/>
      <c r="AI504" s="70"/>
      <c r="AJ504" s="70"/>
      <c r="AK504" s="70"/>
      <c r="AL504" s="70"/>
      <c r="AM504" s="70"/>
      <c r="AN504" s="70"/>
      <c r="AO504" s="70"/>
      <c r="AP504" s="70"/>
      <c r="AQ504" s="70"/>
      <c r="AR504" s="70"/>
      <c r="AS504" s="70"/>
      <c r="AT504" s="70"/>
      <c r="AU504" s="70"/>
      <c r="AV504" s="70"/>
      <c r="AW504" s="70"/>
      <c r="AX504" s="70"/>
      <c r="AY504" s="70"/>
      <c r="AZ504" s="70"/>
      <c r="BA504" s="70"/>
      <c r="BB504" s="70"/>
      <c r="BC504" s="70"/>
      <c r="BD504" s="70"/>
      <c r="BE504" s="70"/>
      <c r="BF504" s="70"/>
      <c r="BG504" s="70"/>
      <c r="BH504" s="70"/>
      <c r="BI504" s="70"/>
      <c r="BJ504" s="70"/>
      <c r="BK504" s="70"/>
      <c r="BL504" s="70"/>
      <c r="BM504" s="70"/>
      <c r="BN504" s="70"/>
      <c r="BO504" s="70"/>
      <c r="BP504" s="70"/>
      <c r="BQ504" s="70"/>
      <c r="BR504" s="70"/>
      <c r="BS504" s="70"/>
      <c r="BT504" s="70"/>
      <c r="BU504" s="70"/>
      <c r="BV504" s="70"/>
      <c r="BW504" s="70"/>
      <c r="BX504" s="70"/>
      <c r="BY504" s="70"/>
      <c r="BZ504" s="70"/>
      <c r="CA504" s="70"/>
      <c r="CB504" s="70"/>
      <c r="CC504" s="70"/>
      <c r="CD504" s="70"/>
      <c r="CE504" s="70"/>
      <c r="CF504" s="70"/>
      <c r="CG504" s="70"/>
      <c r="CH504" s="70"/>
      <c r="CI504" s="70"/>
      <c r="CJ504" s="70"/>
      <c r="CK504" s="70"/>
      <c r="CL504" s="70"/>
      <c r="CM504" s="70"/>
      <c r="CN504" s="70"/>
    </row>
    <row r="505" spans="1:92" s="4" customFormat="1" ht="23.25" customHeight="1" x14ac:dyDescent="0.25">
      <c r="A505" s="19"/>
      <c r="B505" s="19"/>
      <c r="C505" s="12"/>
      <c r="D505" s="12"/>
      <c r="E505" s="12"/>
      <c r="F505" s="12"/>
      <c r="G505" s="12"/>
      <c r="H505" s="12"/>
      <c r="I505" s="12"/>
      <c r="J505" s="12"/>
      <c r="K505" s="12"/>
      <c r="L505" s="3"/>
      <c r="M505" s="2"/>
      <c r="N505" s="2"/>
      <c r="O505" s="19"/>
      <c r="P505" s="19"/>
      <c r="Q505" s="19"/>
      <c r="R505" s="19"/>
      <c r="S505" s="70"/>
      <c r="T505" s="70"/>
      <c r="U505" s="70"/>
      <c r="V505" s="70"/>
      <c r="W505" s="70"/>
      <c r="X505" s="70"/>
      <c r="Y505" s="70"/>
      <c r="Z505" s="70"/>
      <c r="AA505" s="70"/>
      <c r="AB505" s="70"/>
      <c r="AC505" s="70"/>
      <c r="AD505" s="70"/>
      <c r="AE505" s="70"/>
      <c r="AF505" s="70"/>
      <c r="AG505" s="70"/>
      <c r="AH505" s="70"/>
      <c r="AI505" s="70"/>
      <c r="AJ505" s="70"/>
      <c r="AK505" s="70"/>
      <c r="AL505" s="70"/>
      <c r="AM505" s="70"/>
      <c r="AN505" s="70"/>
      <c r="AO505" s="70"/>
      <c r="AP505" s="70"/>
      <c r="AQ505" s="70"/>
      <c r="AR505" s="70"/>
      <c r="AS505" s="70"/>
      <c r="AT505" s="70"/>
      <c r="AU505" s="70"/>
      <c r="AV505" s="70"/>
      <c r="AW505" s="70"/>
      <c r="AX505" s="70"/>
      <c r="AY505" s="70"/>
      <c r="AZ505" s="70"/>
      <c r="BA505" s="70"/>
      <c r="BB505" s="70"/>
      <c r="BC505" s="70"/>
      <c r="BD505" s="70"/>
      <c r="BE505" s="70"/>
      <c r="BF505" s="70"/>
      <c r="BG505" s="70"/>
      <c r="BH505" s="70"/>
      <c r="BI505" s="70"/>
      <c r="BJ505" s="70"/>
      <c r="BK505" s="70"/>
      <c r="BL505" s="70"/>
      <c r="BM505" s="70"/>
      <c r="BN505" s="70"/>
      <c r="BO505" s="70"/>
      <c r="BP505" s="70"/>
      <c r="BQ505" s="70"/>
      <c r="BR505" s="70"/>
      <c r="BS505" s="70"/>
      <c r="BT505" s="70"/>
      <c r="BU505" s="70"/>
      <c r="BV505" s="70"/>
      <c r="BW505" s="70"/>
      <c r="BX505" s="70"/>
      <c r="BY505" s="70"/>
      <c r="BZ505" s="70"/>
      <c r="CA505" s="70"/>
      <c r="CB505" s="70"/>
      <c r="CC505" s="70"/>
      <c r="CD505" s="70"/>
      <c r="CE505" s="70"/>
      <c r="CF505" s="70"/>
      <c r="CG505" s="70"/>
      <c r="CH505" s="70"/>
      <c r="CI505" s="70"/>
      <c r="CJ505" s="70"/>
      <c r="CK505" s="70"/>
      <c r="CL505" s="70"/>
      <c r="CM505" s="70"/>
      <c r="CN505" s="70"/>
    </row>
    <row r="506" spans="1:92" s="4" customFormat="1" ht="32.25" customHeight="1" x14ac:dyDescent="0.25">
      <c r="A506" s="19"/>
      <c r="B506" s="19"/>
      <c r="C506" s="12"/>
      <c r="D506" s="12"/>
      <c r="E506" s="12"/>
      <c r="F506" s="12"/>
      <c r="G506" s="12"/>
      <c r="H506" s="12"/>
      <c r="I506" s="12"/>
      <c r="J506" s="12"/>
      <c r="K506" s="12"/>
      <c r="L506" s="3"/>
      <c r="M506" s="2"/>
      <c r="N506" s="2"/>
      <c r="O506" s="19"/>
      <c r="P506" s="19"/>
      <c r="Q506" s="19"/>
      <c r="R506" s="19"/>
      <c r="S506" s="70"/>
      <c r="T506" s="70"/>
      <c r="U506" s="70"/>
      <c r="V506" s="70"/>
      <c r="W506" s="70"/>
      <c r="X506" s="70"/>
      <c r="Y506" s="70"/>
      <c r="Z506" s="70"/>
      <c r="AA506" s="70"/>
      <c r="AB506" s="70"/>
      <c r="AC506" s="70"/>
      <c r="AD506" s="70"/>
      <c r="AE506" s="70"/>
      <c r="AF506" s="70"/>
      <c r="AG506" s="70"/>
      <c r="AH506" s="70"/>
      <c r="AI506" s="70"/>
      <c r="AJ506" s="70"/>
      <c r="AK506" s="70"/>
      <c r="AL506" s="70"/>
      <c r="AM506" s="70"/>
      <c r="AN506" s="70"/>
      <c r="AO506" s="70"/>
      <c r="AP506" s="70"/>
      <c r="AQ506" s="70"/>
      <c r="AR506" s="70"/>
      <c r="AS506" s="70"/>
      <c r="AT506" s="70"/>
      <c r="AU506" s="70"/>
      <c r="AV506" s="70"/>
      <c r="AW506" s="70"/>
      <c r="AX506" s="70"/>
      <c r="AY506" s="70"/>
      <c r="AZ506" s="70"/>
      <c r="BA506" s="70"/>
      <c r="BB506" s="70"/>
      <c r="BC506" s="70"/>
      <c r="BD506" s="70"/>
      <c r="BE506" s="70"/>
      <c r="BF506" s="70"/>
      <c r="BG506" s="70"/>
      <c r="BH506" s="70"/>
      <c r="BI506" s="70"/>
      <c r="BJ506" s="70"/>
      <c r="BK506" s="70"/>
      <c r="BL506" s="70"/>
      <c r="BM506" s="70"/>
      <c r="BN506" s="70"/>
      <c r="BO506" s="70"/>
      <c r="BP506" s="70"/>
      <c r="BQ506" s="70"/>
      <c r="BR506" s="70"/>
      <c r="BS506" s="70"/>
      <c r="BT506" s="70"/>
      <c r="BU506" s="70"/>
      <c r="BV506" s="70"/>
      <c r="BW506" s="70"/>
      <c r="BX506" s="70"/>
      <c r="BY506" s="70"/>
      <c r="BZ506" s="70"/>
      <c r="CA506" s="70"/>
      <c r="CB506" s="70"/>
      <c r="CC506" s="70"/>
      <c r="CD506" s="70"/>
      <c r="CE506" s="70"/>
      <c r="CF506" s="70"/>
      <c r="CG506" s="70"/>
      <c r="CH506" s="70"/>
      <c r="CI506" s="70"/>
      <c r="CJ506" s="70"/>
      <c r="CK506" s="70"/>
      <c r="CL506" s="70"/>
      <c r="CM506" s="70"/>
      <c r="CN506" s="70"/>
    </row>
    <row r="507" spans="1:92" s="4" customFormat="1" ht="23.25" customHeight="1" x14ac:dyDescent="0.25">
      <c r="A507" s="19"/>
      <c r="B507" s="19"/>
      <c r="C507" s="12"/>
      <c r="D507" s="12"/>
      <c r="E507" s="12"/>
      <c r="F507" s="12"/>
      <c r="G507" s="12"/>
      <c r="H507" s="12"/>
      <c r="I507" s="12"/>
      <c r="J507" s="12"/>
      <c r="K507" s="12"/>
      <c r="L507" s="3"/>
      <c r="M507" s="2"/>
      <c r="N507" s="2"/>
      <c r="O507" s="19"/>
      <c r="P507" s="19"/>
      <c r="Q507" s="19"/>
      <c r="R507" s="19"/>
      <c r="S507" s="70"/>
      <c r="T507" s="70"/>
      <c r="U507" s="70"/>
      <c r="V507" s="70"/>
      <c r="W507" s="70"/>
      <c r="X507" s="70"/>
      <c r="Y507" s="70"/>
      <c r="Z507" s="70"/>
      <c r="AA507" s="70"/>
      <c r="AB507" s="70"/>
      <c r="AC507" s="70"/>
      <c r="AD507" s="70"/>
      <c r="AE507" s="70"/>
      <c r="AF507" s="70"/>
      <c r="AG507" s="70"/>
      <c r="AH507" s="70"/>
      <c r="AI507" s="70"/>
      <c r="AJ507" s="70"/>
      <c r="AK507" s="70"/>
      <c r="AL507" s="70"/>
      <c r="AM507" s="70"/>
      <c r="AN507" s="70"/>
      <c r="AO507" s="70"/>
      <c r="AP507" s="70"/>
      <c r="AQ507" s="70"/>
      <c r="AR507" s="70"/>
      <c r="AS507" s="70"/>
      <c r="AT507" s="70"/>
      <c r="AU507" s="70"/>
      <c r="AV507" s="70"/>
      <c r="AW507" s="70"/>
      <c r="AX507" s="70"/>
      <c r="AY507" s="70"/>
      <c r="AZ507" s="70"/>
      <c r="BA507" s="70"/>
      <c r="BB507" s="70"/>
      <c r="BC507" s="70"/>
      <c r="BD507" s="70"/>
      <c r="BE507" s="70"/>
      <c r="BF507" s="70"/>
      <c r="BG507" s="70"/>
      <c r="BH507" s="70"/>
      <c r="BI507" s="70"/>
      <c r="BJ507" s="70"/>
      <c r="BK507" s="70"/>
      <c r="BL507" s="70"/>
      <c r="BM507" s="70"/>
      <c r="BN507" s="70"/>
      <c r="BO507" s="70"/>
      <c r="BP507" s="70"/>
      <c r="BQ507" s="70"/>
      <c r="BR507" s="70"/>
      <c r="BS507" s="70"/>
      <c r="BT507" s="70"/>
      <c r="BU507" s="70"/>
      <c r="BV507" s="70"/>
      <c r="BW507" s="70"/>
      <c r="BX507" s="70"/>
      <c r="BY507" s="70"/>
      <c r="BZ507" s="70"/>
      <c r="CA507" s="70"/>
      <c r="CB507" s="70"/>
      <c r="CC507" s="70"/>
      <c r="CD507" s="70"/>
      <c r="CE507" s="70"/>
      <c r="CF507" s="70"/>
      <c r="CG507" s="70"/>
      <c r="CH507" s="70"/>
      <c r="CI507" s="70"/>
      <c r="CJ507" s="70"/>
      <c r="CK507" s="70"/>
      <c r="CL507" s="70"/>
      <c r="CM507" s="70"/>
      <c r="CN507" s="70"/>
    </row>
    <row r="508" spans="1:92" s="4" customFormat="1" ht="23.25" customHeight="1" x14ac:dyDescent="0.25">
      <c r="A508" s="19"/>
      <c r="B508" s="19"/>
      <c r="C508" s="12"/>
      <c r="D508" s="12"/>
      <c r="E508" s="12"/>
      <c r="F508" s="12"/>
      <c r="G508" s="12"/>
      <c r="H508" s="12"/>
      <c r="I508" s="12"/>
      <c r="J508" s="12"/>
      <c r="K508" s="12"/>
      <c r="L508" s="3"/>
      <c r="M508" s="2"/>
      <c r="N508" s="2"/>
      <c r="O508" s="19"/>
      <c r="P508" s="19"/>
      <c r="Q508" s="19"/>
      <c r="R508" s="19"/>
      <c r="S508" s="70"/>
      <c r="T508" s="70"/>
      <c r="U508" s="70"/>
      <c r="V508" s="70"/>
      <c r="W508" s="70"/>
      <c r="X508" s="70"/>
      <c r="Y508" s="70"/>
      <c r="Z508" s="70"/>
      <c r="AA508" s="70"/>
      <c r="AB508" s="70"/>
      <c r="AC508" s="70"/>
      <c r="AD508" s="70"/>
      <c r="AE508" s="70"/>
      <c r="AF508" s="70"/>
      <c r="AG508" s="70"/>
      <c r="AH508" s="70"/>
      <c r="AI508" s="70"/>
      <c r="AJ508" s="70"/>
      <c r="AK508" s="70"/>
      <c r="AL508" s="70"/>
      <c r="AM508" s="70"/>
      <c r="AN508" s="70"/>
      <c r="AO508" s="70"/>
      <c r="AP508" s="70"/>
      <c r="AQ508" s="70"/>
      <c r="AR508" s="70"/>
      <c r="AS508" s="70"/>
      <c r="AT508" s="70"/>
      <c r="AU508" s="70"/>
      <c r="AV508" s="70"/>
      <c r="AW508" s="70"/>
      <c r="AX508" s="70"/>
      <c r="AY508" s="70"/>
      <c r="AZ508" s="70"/>
      <c r="BA508" s="70"/>
      <c r="BB508" s="70"/>
      <c r="BC508" s="70"/>
      <c r="BD508" s="70"/>
      <c r="BE508" s="70"/>
      <c r="BF508" s="70"/>
      <c r="BG508" s="70"/>
      <c r="BH508" s="70"/>
      <c r="BI508" s="70"/>
      <c r="BJ508" s="70"/>
      <c r="BK508" s="70"/>
      <c r="BL508" s="70"/>
      <c r="BM508" s="70"/>
      <c r="BN508" s="70"/>
      <c r="BO508" s="70"/>
      <c r="BP508" s="70"/>
      <c r="BQ508" s="70"/>
      <c r="BR508" s="70"/>
      <c r="BS508" s="70"/>
      <c r="BT508" s="70"/>
      <c r="BU508" s="70"/>
      <c r="BV508" s="70"/>
      <c r="BW508" s="70"/>
      <c r="BX508" s="70"/>
      <c r="BY508" s="70"/>
      <c r="BZ508" s="70"/>
      <c r="CA508" s="70"/>
      <c r="CB508" s="70"/>
      <c r="CC508" s="70"/>
      <c r="CD508" s="70"/>
      <c r="CE508" s="70"/>
      <c r="CF508" s="70"/>
      <c r="CG508" s="70"/>
      <c r="CH508" s="70"/>
      <c r="CI508" s="70"/>
      <c r="CJ508" s="70"/>
      <c r="CK508" s="70"/>
      <c r="CL508" s="70"/>
      <c r="CM508" s="70"/>
      <c r="CN508" s="70"/>
    </row>
    <row r="509" spans="1:92" s="4" customFormat="1" ht="29.25" customHeight="1" x14ac:dyDescent="0.25">
      <c r="A509" s="19"/>
      <c r="B509" s="19"/>
      <c r="C509" s="12"/>
      <c r="D509" s="12"/>
      <c r="E509" s="12"/>
      <c r="F509" s="12"/>
      <c r="G509" s="12"/>
      <c r="H509" s="12"/>
      <c r="I509" s="12"/>
      <c r="J509" s="12"/>
      <c r="K509" s="12"/>
      <c r="L509" s="3"/>
      <c r="M509" s="2"/>
      <c r="N509" s="2"/>
      <c r="O509" s="19"/>
      <c r="P509" s="19"/>
      <c r="Q509" s="19"/>
      <c r="R509" s="19"/>
      <c r="S509" s="70"/>
      <c r="T509" s="70"/>
      <c r="U509" s="70"/>
      <c r="V509" s="70"/>
      <c r="W509" s="70"/>
      <c r="X509" s="70"/>
      <c r="Y509" s="70"/>
      <c r="Z509" s="70"/>
      <c r="AA509" s="70"/>
      <c r="AB509" s="70"/>
      <c r="AC509" s="70"/>
      <c r="AD509" s="70"/>
      <c r="AE509" s="70"/>
      <c r="AF509" s="70"/>
      <c r="AG509" s="70"/>
      <c r="AH509" s="70"/>
      <c r="AI509" s="70"/>
      <c r="AJ509" s="70"/>
      <c r="AK509" s="70"/>
      <c r="AL509" s="70"/>
      <c r="AM509" s="70"/>
      <c r="AN509" s="70"/>
      <c r="AO509" s="70"/>
      <c r="AP509" s="70"/>
      <c r="AQ509" s="70"/>
      <c r="AR509" s="70"/>
      <c r="AS509" s="70"/>
      <c r="AT509" s="70"/>
      <c r="AU509" s="70"/>
      <c r="AV509" s="70"/>
      <c r="AW509" s="70"/>
      <c r="AX509" s="70"/>
      <c r="AY509" s="70"/>
      <c r="AZ509" s="70"/>
      <c r="BA509" s="70"/>
      <c r="BB509" s="70"/>
      <c r="BC509" s="70"/>
      <c r="BD509" s="70"/>
      <c r="BE509" s="70"/>
      <c r="BF509" s="70"/>
      <c r="BG509" s="70"/>
      <c r="BH509" s="70"/>
      <c r="BI509" s="70"/>
      <c r="BJ509" s="70"/>
      <c r="BK509" s="70"/>
      <c r="BL509" s="70"/>
      <c r="BM509" s="70"/>
      <c r="BN509" s="70"/>
      <c r="BO509" s="70"/>
      <c r="BP509" s="70"/>
      <c r="BQ509" s="70"/>
      <c r="BR509" s="70"/>
      <c r="BS509" s="70"/>
      <c r="BT509" s="70"/>
      <c r="BU509" s="70"/>
      <c r="BV509" s="70"/>
      <c r="BW509" s="70"/>
      <c r="BX509" s="70"/>
      <c r="BY509" s="70"/>
      <c r="BZ509" s="70"/>
      <c r="CA509" s="70"/>
      <c r="CB509" s="70"/>
      <c r="CC509" s="70"/>
      <c r="CD509" s="70"/>
      <c r="CE509" s="70"/>
      <c r="CF509" s="70"/>
      <c r="CG509" s="70"/>
      <c r="CH509" s="70"/>
      <c r="CI509" s="70"/>
      <c r="CJ509" s="70"/>
      <c r="CK509" s="70"/>
      <c r="CL509" s="70"/>
      <c r="CM509" s="70"/>
      <c r="CN509" s="70"/>
    </row>
    <row r="510" spans="1:92" x14ac:dyDescent="0.25">
      <c r="A510" s="19"/>
      <c r="B510" s="19"/>
      <c r="C510" s="12"/>
      <c r="D510" s="12"/>
      <c r="E510" s="12"/>
      <c r="F510" s="12"/>
      <c r="G510" s="12"/>
      <c r="H510" s="12"/>
      <c r="I510" s="12"/>
      <c r="J510" s="12"/>
      <c r="K510" s="12"/>
      <c r="O510" s="19"/>
      <c r="P510" s="19"/>
      <c r="Q510" s="19"/>
      <c r="R510" s="19"/>
    </row>
    <row r="511" spans="1:92" ht="26.25" customHeight="1" x14ac:dyDescent="0.25">
      <c r="A511" s="19"/>
      <c r="B511" s="19"/>
      <c r="C511" s="12"/>
      <c r="D511" s="12"/>
      <c r="E511" s="12"/>
      <c r="F511" s="12"/>
      <c r="G511" s="12"/>
      <c r="H511" s="12"/>
      <c r="I511" s="12"/>
      <c r="J511" s="12"/>
      <c r="K511" s="12"/>
      <c r="O511" s="19"/>
      <c r="P511" s="19"/>
      <c r="Q511" s="19"/>
      <c r="R511" s="19"/>
    </row>
    <row r="512" spans="1:92" ht="27.75" customHeight="1" x14ac:dyDescent="0.25">
      <c r="A512" s="19"/>
      <c r="B512" s="19"/>
      <c r="C512" s="12"/>
      <c r="D512" s="12"/>
      <c r="E512" s="12"/>
      <c r="F512" s="12"/>
      <c r="G512" s="12"/>
      <c r="H512" s="12"/>
      <c r="I512" s="12"/>
      <c r="J512" s="12"/>
      <c r="K512" s="12"/>
      <c r="O512" s="19"/>
      <c r="P512" s="19"/>
      <c r="Q512" s="19"/>
      <c r="R512" s="19"/>
    </row>
    <row r="513" spans="2:18" x14ac:dyDescent="0.25">
      <c r="B513" s="19"/>
      <c r="C513" s="12"/>
      <c r="D513" s="12"/>
      <c r="E513" s="12"/>
      <c r="F513" s="12"/>
      <c r="G513" s="12"/>
      <c r="H513" s="12"/>
      <c r="I513" s="12"/>
      <c r="J513" s="12"/>
      <c r="K513" s="12"/>
      <c r="O513" s="19"/>
      <c r="P513" s="19"/>
      <c r="Q513" s="19"/>
      <c r="R513" s="19"/>
    </row>
    <row r="514" spans="2:18" x14ac:dyDescent="0.25">
      <c r="B514" s="19"/>
      <c r="C514" s="12"/>
      <c r="D514" s="12"/>
      <c r="E514" s="12"/>
      <c r="F514" s="12"/>
      <c r="G514" s="12"/>
      <c r="H514" s="12"/>
      <c r="I514" s="12"/>
      <c r="J514" s="12"/>
      <c r="K514" s="12"/>
      <c r="O514" s="19"/>
      <c r="P514" s="19"/>
      <c r="Q514" s="19"/>
      <c r="R514" s="19"/>
    </row>
    <row r="515" spans="2:18" x14ac:dyDescent="0.25">
      <c r="B515" s="19"/>
      <c r="C515" s="12"/>
      <c r="D515" s="12"/>
      <c r="E515" s="12"/>
      <c r="F515" s="12"/>
      <c r="G515" s="12"/>
      <c r="H515" s="12"/>
      <c r="I515" s="12"/>
      <c r="J515" s="12"/>
      <c r="K515" s="12"/>
      <c r="O515" s="19"/>
      <c r="P515" s="19"/>
      <c r="Q515" s="19"/>
      <c r="R515" s="19"/>
    </row>
    <row r="516" spans="2:18" x14ac:dyDescent="0.25">
      <c r="B516" s="19"/>
      <c r="C516" s="12"/>
      <c r="D516" s="12"/>
      <c r="E516" s="12"/>
      <c r="F516" s="12"/>
      <c r="G516" s="12"/>
      <c r="H516" s="12"/>
      <c r="I516" s="12"/>
      <c r="J516" s="12"/>
      <c r="K516" s="12"/>
      <c r="O516" s="19"/>
      <c r="P516" s="19"/>
      <c r="Q516" s="19"/>
      <c r="R516" s="19"/>
    </row>
    <row r="517" spans="2:18" x14ac:dyDescent="0.25">
      <c r="B517" s="19"/>
      <c r="C517" s="12"/>
      <c r="D517" s="12"/>
      <c r="E517" s="12"/>
      <c r="F517" s="12"/>
      <c r="G517" s="12"/>
      <c r="H517" s="12"/>
      <c r="I517" s="12"/>
      <c r="J517" s="12"/>
      <c r="K517" s="12"/>
      <c r="O517" s="19"/>
      <c r="P517" s="19"/>
      <c r="Q517" s="19"/>
      <c r="R517" s="19"/>
    </row>
    <row r="518" spans="2:18" x14ac:dyDescent="0.25">
      <c r="B518" s="19"/>
      <c r="C518" s="12"/>
      <c r="D518" s="12"/>
      <c r="E518" s="12"/>
      <c r="F518" s="12"/>
      <c r="G518" s="12"/>
      <c r="H518" s="12"/>
      <c r="I518" s="12"/>
      <c r="J518" s="12"/>
      <c r="K518" s="12"/>
      <c r="O518" s="19"/>
      <c r="P518" s="19"/>
      <c r="Q518" s="19"/>
      <c r="R518" s="19"/>
    </row>
    <row r="519" spans="2:18" x14ac:dyDescent="0.25">
      <c r="B519" s="19"/>
      <c r="C519" s="12"/>
      <c r="D519" s="12"/>
      <c r="E519" s="12"/>
      <c r="F519" s="12"/>
      <c r="G519" s="12"/>
      <c r="H519" s="12"/>
      <c r="I519" s="12"/>
      <c r="J519" s="12"/>
      <c r="K519" s="12"/>
      <c r="O519" s="19"/>
      <c r="P519" s="19"/>
      <c r="Q519" s="19"/>
      <c r="R519" s="19"/>
    </row>
    <row r="520" spans="2:18" x14ac:dyDescent="0.25">
      <c r="B520" s="19"/>
      <c r="C520" s="12"/>
      <c r="D520" s="12"/>
      <c r="E520" s="12"/>
      <c r="F520" s="12"/>
      <c r="G520" s="12"/>
      <c r="H520" s="12"/>
      <c r="I520" s="12"/>
      <c r="J520" s="12"/>
      <c r="K520" s="12"/>
      <c r="O520" s="19"/>
      <c r="P520" s="19"/>
      <c r="Q520" s="19"/>
      <c r="R520" s="19"/>
    </row>
    <row r="521" spans="2:18" x14ac:dyDescent="0.25">
      <c r="B521" s="19"/>
      <c r="C521" s="12"/>
      <c r="D521" s="12"/>
      <c r="E521" s="12"/>
      <c r="F521" s="12"/>
      <c r="G521" s="12"/>
      <c r="H521" s="12"/>
      <c r="I521" s="12"/>
      <c r="J521" s="12"/>
      <c r="K521" s="12"/>
      <c r="O521" s="19"/>
      <c r="P521" s="19"/>
      <c r="Q521" s="19"/>
      <c r="R521" s="19"/>
    </row>
    <row r="522" spans="2:18" x14ac:dyDescent="0.25">
      <c r="B522" s="19"/>
      <c r="C522" s="12"/>
      <c r="D522" s="12"/>
      <c r="E522" s="12"/>
      <c r="F522" s="12"/>
      <c r="G522" s="12"/>
      <c r="H522" s="12"/>
      <c r="I522" s="12"/>
      <c r="J522" s="12"/>
      <c r="K522" s="12"/>
      <c r="O522" s="19"/>
      <c r="P522" s="19"/>
      <c r="Q522" s="19"/>
      <c r="R522" s="19"/>
    </row>
    <row r="523" spans="2:18" x14ac:dyDescent="0.25">
      <c r="B523" s="19"/>
      <c r="C523" s="12"/>
      <c r="D523" s="12"/>
      <c r="E523" s="12"/>
      <c r="F523" s="12"/>
      <c r="G523" s="12"/>
      <c r="H523" s="12"/>
      <c r="I523" s="12"/>
      <c r="J523" s="12"/>
      <c r="K523" s="12"/>
      <c r="O523" s="19"/>
      <c r="P523" s="19"/>
      <c r="Q523" s="19"/>
      <c r="R523" s="19"/>
    </row>
    <row r="524" spans="2:18" x14ac:dyDescent="0.25">
      <c r="B524" s="19"/>
      <c r="C524" s="12"/>
      <c r="D524" s="12"/>
      <c r="E524" s="12"/>
      <c r="F524" s="12"/>
      <c r="G524" s="12"/>
      <c r="H524" s="12"/>
      <c r="I524" s="12"/>
      <c r="J524" s="12"/>
      <c r="K524" s="12"/>
      <c r="O524" s="19"/>
      <c r="P524" s="19"/>
      <c r="Q524" s="19"/>
      <c r="R524" s="19"/>
    </row>
  </sheetData>
  <mergeCells count="486">
    <mergeCell ref="E148:I148"/>
    <mergeCell ref="C181:K181"/>
    <mergeCell ref="C180:K180"/>
    <mergeCell ref="C163:K163"/>
    <mergeCell ref="C161:K161"/>
    <mergeCell ref="C162:K162"/>
    <mergeCell ref="C179:K179"/>
    <mergeCell ref="C174:K174"/>
    <mergeCell ref="C164:K164"/>
    <mergeCell ref="E149:I149"/>
    <mergeCell ref="C178:K178"/>
    <mergeCell ref="D150:I150"/>
    <mergeCell ref="C176:K176"/>
    <mergeCell ref="C151:K151"/>
    <mergeCell ref="C156:K156"/>
    <mergeCell ref="C160:K160"/>
    <mergeCell ref="C152:K152"/>
    <mergeCell ref="C167:K167"/>
    <mergeCell ref="C166:K166"/>
    <mergeCell ref="A7:K7"/>
    <mergeCell ref="C11:K11"/>
    <mergeCell ref="C9:K9"/>
    <mergeCell ref="C10:K10"/>
    <mergeCell ref="E76:I76"/>
    <mergeCell ref="D201:I201"/>
    <mergeCell ref="C153:K153"/>
    <mergeCell ref="D212:I212"/>
    <mergeCell ref="E266:I266"/>
    <mergeCell ref="C165:K165"/>
    <mergeCell ref="E192:I192"/>
    <mergeCell ref="C169:K169"/>
    <mergeCell ref="C170:K170"/>
    <mergeCell ref="E220:I220"/>
    <mergeCell ref="D199:I199"/>
    <mergeCell ref="E146:I146"/>
    <mergeCell ref="C171:K171"/>
    <mergeCell ref="C184:K184"/>
    <mergeCell ref="C183:K183"/>
    <mergeCell ref="C182:K182"/>
    <mergeCell ref="E69:I69"/>
    <mergeCell ref="C19:G19"/>
    <mergeCell ref="J19:K19"/>
    <mergeCell ref="E204:I204"/>
    <mergeCell ref="C460:D460"/>
    <mergeCell ref="E462:I462"/>
    <mergeCell ref="E463:I463"/>
    <mergeCell ref="E464:I464"/>
    <mergeCell ref="E228:I228"/>
    <mergeCell ref="D262:I262"/>
    <mergeCell ref="E279:I279"/>
    <mergeCell ref="E280:I280"/>
    <mergeCell ref="E245:I245"/>
    <mergeCell ref="E255:I255"/>
    <mergeCell ref="E246:I246"/>
    <mergeCell ref="D248:I248"/>
    <mergeCell ref="D251:I251"/>
    <mergeCell ref="D241:I241"/>
    <mergeCell ref="E243:I243"/>
    <mergeCell ref="E244:I244"/>
    <mergeCell ref="E450:I450"/>
    <mergeCell ref="E359:I359"/>
    <mergeCell ref="E361:I361"/>
    <mergeCell ref="E372:I372"/>
    <mergeCell ref="E445:I445"/>
    <mergeCell ref="E423:I423"/>
    <mergeCell ref="E363:I363"/>
    <mergeCell ref="E340:I340"/>
    <mergeCell ref="C458:K458"/>
    <mergeCell ref="E350:I350"/>
    <mergeCell ref="E439:I439"/>
    <mergeCell ref="E419:I419"/>
    <mergeCell ref="E420:I420"/>
    <mergeCell ref="E398:I398"/>
    <mergeCell ref="E381:I381"/>
    <mergeCell ref="E382:I382"/>
    <mergeCell ref="D389:I389"/>
    <mergeCell ref="D435:I435"/>
    <mergeCell ref="D392:I392"/>
    <mergeCell ref="E405:I405"/>
    <mergeCell ref="E434:I434"/>
    <mergeCell ref="E384:I384"/>
    <mergeCell ref="D385:I385"/>
    <mergeCell ref="E357:I357"/>
    <mergeCell ref="D432:I432"/>
    <mergeCell ref="E430:I430"/>
    <mergeCell ref="E428:I428"/>
    <mergeCell ref="E451:I451"/>
    <mergeCell ref="E438:I438"/>
    <mergeCell ref="D452:I452"/>
    <mergeCell ref="E413:I413"/>
    <mergeCell ref="E406:I406"/>
    <mergeCell ref="C30:G30"/>
    <mergeCell ref="C41:G41"/>
    <mergeCell ref="H37:I37"/>
    <mergeCell ref="C32:G32"/>
    <mergeCell ref="C40:G40"/>
    <mergeCell ref="C29:G29"/>
    <mergeCell ref="H30:I30"/>
    <mergeCell ref="J32:K32"/>
    <mergeCell ref="C155:K155"/>
    <mergeCell ref="C39:G39"/>
    <mergeCell ref="C37:G37"/>
    <mergeCell ref="C154:K154"/>
    <mergeCell ref="C42:K42"/>
    <mergeCell ref="E104:I104"/>
    <mergeCell ref="E108:I108"/>
    <mergeCell ref="D107:I107"/>
    <mergeCell ref="D138:I138"/>
    <mergeCell ref="E117:I117"/>
    <mergeCell ref="D135:I135"/>
    <mergeCell ref="E136:I136"/>
    <mergeCell ref="E137:I137"/>
    <mergeCell ref="E134:I134"/>
    <mergeCell ref="E133:I133"/>
    <mergeCell ref="D123:I123"/>
    <mergeCell ref="H13:I13"/>
    <mergeCell ref="D147:I147"/>
    <mergeCell ref="E58:I58"/>
    <mergeCell ref="E55:I55"/>
    <mergeCell ref="C13:G13"/>
    <mergeCell ref="E44:I44"/>
    <mergeCell ref="E45:I45"/>
    <mergeCell ref="E46:I46"/>
    <mergeCell ref="E47:I47"/>
    <mergeCell ref="E48:I48"/>
    <mergeCell ref="H25:I25"/>
    <mergeCell ref="C28:G28"/>
    <mergeCell ref="H28:I28"/>
    <mergeCell ref="H31:I31"/>
    <mergeCell ref="C43:K43"/>
    <mergeCell ref="J20:K20"/>
    <mergeCell ref="C20:G20"/>
    <mergeCell ref="H20:I20"/>
    <mergeCell ref="E51:I51"/>
    <mergeCell ref="H14:I14"/>
    <mergeCell ref="J14:K14"/>
    <mergeCell ref="E50:I50"/>
    <mergeCell ref="C38:G38"/>
    <mergeCell ref="H38:I38"/>
    <mergeCell ref="J13:K13"/>
    <mergeCell ref="C15:G15"/>
    <mergeCell ref="H15:I15"/>
    <mergeCell ref="C17:G17"/>
    <mergeCell ref="H17:I17"/>
    <mergeCell ref="C14:G14"/>
    <mergeCell ref="H41:I41"/>
    <mergeCell ref="E330:I330"/>
    <mergeCell ref="E331:I331"/>
    <mergeCell ref="E265:I265"/>
    <mergeCell ref="C18:G18"/>
    <mergeCell ref="H21:I21"/>
    <mergeCell ref="D302:I302"/>
    <mergeCell ref="E274:I274"/>
    <mergeCell ref="D189:I189"/>
    <mergeCell ref="D215:I215"/>
    <mergeCell ref="E222:I222"/>
    <mergeCell ref="D219:I219"/>
    <mergeCell ref="E249:I249"/>
    <mergeCell ref="E254:I254"/>
    <mergeCell ref="E272:I272"/>
    <mergeCell ref="E247:I247"/>
    <mergeCell ref="E207:I207"/>
    <mergeCell ref="D206:I206"/>
    <mergeCell ref="E57:I57"/>
    <mergeCell ref="D229:I229"/>
    <mergeCell ref="E230:I230"/>
    <mergeCell ref="E234:I234"/>
    <mergeCell ref="D210:I210"/>
    <mergeCell ref="E237:I237"/>
    <mergeCell ref="E233:I233"/>
    <mergeCell ref="E74:I74"/>
    <mergeCell ref="E71:I71"/>
    <mergeCell ref="E72:I72"/>
    <mergeCell ref="D225:I225"/>
    <mergeCell ref="E205:I205"/>
    <mergeCell ref="E130:I130"/>
    <mergeCell ref="E131:I131"/>
    <mergeCell ref="E140:I140"/>
    <mergeCell ref="C157:K157"/>
    <mergeCell ref="C168:K168"/>
    <mergeCell ref="C172:K172"/>
    <mergeCell ref="C173:K173"/>
    <mergeCell ref="C175:K175"/>
    <mergeCell ref="C185:K185"/>
    <mergeCell ref="C158:K158"/>
    <mergeCell ref="C177:K177"/>
    <mergeCell ref="C159:K159"/>
    <mergeCell ref="C385:C386"/>
    <mergeCell ref="E367:I367"/>
    <mergeCell ref="E260:I260"/>
    <mergeCell ref="D261:I261"/>
    <mergeCell ref="E267:I267"/>
    <mergeCell ref="E269:I269"/>
    <mergeCell ref="E304:I304"/>
    <mergeCell ref="E288:I288"/>
    <mergeCell ref="E281:I281"/>
    <mergeCell ref="E282:I282"/>
    <mergeCell ref="E319:I319"/>
    <mergeCell ref="D287:I287"/>
    <mergeCell ref="E308:I308"/>
    <mergeCell ref="E296:I296"/>
    <mergeCell ref="E286:I286"/>
    <mergeCell ref="D299:I299"/>
    <mergeCell ref="E307:I307"/>
    <mergeCell ref="E306:I306"/>
    <mergeCell ref="E333:I333"/>
    <mergeCell ref="D334:I334"/>
    <mergeCell ref="E323:I323"/>
    <mergeCell ref="D309:I309"/>
    <mergeCell ref="D324:I324"/>
    <mergeCell ref="D311:I311"/>
    <mergeCell ref="E291:I291"/>
    <mergeCell ref="E337:I337"/>
    <mergeCell ref="E301:I301"/>
    <mergeCell ref="E277:I277"/>
    <mergeCell ref="D295:I295"/>
    <mergeCell ref="E290:I290"/>
    <mergeCell ref="E284:I284"/>
    <mergeCell ref="D329:I329"/>
    <mergeCell ref="E297:I297"/>
    <mergeCell ref="E289:I289"/>
    <mergeCell ref="E313:I313"/>
    <mergeCell ref="E303:I303"/>
    <mergeCell ref="D327:I327"/>
    <mergeCell ref="E325:I325"/>
    <mergeCell ref="E305:I305"/>
    <mergeCell ref="E312:I312"/>
    <mergeCell ref="E316:I316"/>
    <mergeCell ref="E326:I326"/>
    <mergeCell ref="E328:I328"/>
    <mergeCell ref="E320:I320"/>
    <mergeCell ref="E321:I321"/>
    <mergeCell ref="E322:I322"/>
    <mergeCell ref="E332:I332"/>
    <mergeCell ref="D314:I314"/>
    <mergeCell ref="E422:I422"/>
    <mergeCell ref="E427:I427"/>
    <mergeCell ref="E425:I425"/>
    <mergeCell ref="D415:I415"/>
    <mergeCell ref="E416:I416"/>
    <mergeCell ref="E418:I418"/>
    <mergeCell ref="E343:I343"/>
    <mergeCell ref="E214:I214"/>
    <mergeCell ref="D218:I218"/>
    <mergeCell ref="E217:I217"/>
    <mergeCell ref="E223:I223"/>
    <mergeCell ref="E224:I224"/>
    <mergeCell ref="D317:I317"/>
    <mergeCell ref="D358:I358"/>
    <mergeCell ref="D336:I336"/>
    <mergeCell ref="D236:I236"/>
    <mergeCell ref="D242:I242"/>
    <mergeCell ref="D238:I238"/>
    <mergeCell ref="E300:I300"/>
    <mergeCell ref="D275:I275"/>
    <mergeCell ref="E338:I338"/>
    <mergeCell ref="D268:I268"/>
    <mergeCell ref="E278:I278"/>
    <mergeCell ref="E294:I294"/>
    <mergeCell ref="H18:I18"/>
    <mergeCell ref="E93:I93"/>
    <mergeCell ref="E102:I102"/>
    <mergeCell ref="E103:I103"/>
    <mergeCell ref="C21:G21"/>
    <mergeCell ref="J21:K21"/>
    <mergeCell ref="J18:K18"/>
    <mergeCell ref="J22:K22"/>
    <mergeCell ref="H22:I22"/>
    <mergeCell ref="H27:I27"/>
    <mergeCell ref="C26:G26"/>
    <mergeCell ref="E49:I49"/>
    <mergeCell ref="C22:G22"/>
    <mergeCell ref="C23:G23"/>
    <mergeCell ref="H23:I23"/>
    <mergeCell ref="C24:G24"/>
    <mergeCell ref="J28:K28"/>
    <mergeCell ref="H24:I24"/>
    <mergeCell ref="J31:K31"/>
    <mergeCell ref="E70:I70"/>
    <mergeCell ref="E84:I84"/>
    <mergeCell ref="E53:I53"/>
    <mergeCell ref="E56:I56"/>
    <mergeCell ref="E54:I54"/>
    <mergeCell ref="J15:K15"/>
    <mergeCell ref="C16:G16"/>
    <mergeCell ref="C33:G33"/>
    <mergeCell ref="H33:I33"/>
    <mergeCell ref="J33:K33"/>
    <mergeCell ref="H32:I32"/>
    <mergeCell ref="H39:I39"/>
    <mergeCell ref="J17:K17"/>
    <mergeCell ref="H16:I16"/>
    <mergeCell ref="J16:K16"/>
    <mergeCell ref="J29:K29"/>
    <mergeCell ref="H29:I29"/>
    <mergeCell ref="J23:K23"/>
    <mergeCell ref="H26:I26"/>
    <mergeCell ref="J26:K26"/>
    <mergeCell ref="J27:K27"/>
    <mergeCell ref="C34:K34"/>
    <mergeCell ref="J30:K30"/>
    <mergeCell ref="C31:G31"/>
    <mergeCell ref="C27:G27"/>
    <mergeCell ref="C35:G35"/>
    <mergeCell ref="J25:K25"/>
    <mergeCell ref="C25:G25"/>
    <mergeCell ref="J24:K24"/>
    <mergeCell ref="E396:I396"/>
    <mergeCell ref="E347:I347"/>
    <mergeCell ref="H40:I40"/>
    <mergeCell ref="E52:I52"/>
    <mergeCell ref="J35:K35"/>
    <mergeCell ref="E68:I68"/>
    <mergeCell ref="H19:I19"/>
    <mergeCell ref="E341:I341"/>
    <mergeCell ref="E270:I270"/>
    <mergeCell ref="E344:I344"/>
    <mergeCell ref="E352:I352"/>
    <mergeCell ref="D285:I285"/>
    <mergeCell ref="E283:I283"/>
    <mergeCell ref="C186:K186"/>
    <mergeCell ref="D190:I190"/>
    <mergeCell ref="E195:I195"/>
    <mergeCell ref="D196:I196"/>
    <mergeCell ref="E194:I194"/>
    <mergeCell ref="E213:I213"/>
    <mergeCell ref="D253:I253"/>
    <mergeCell ref="B187:H187"/>
    <mergeCell ref="J187:K187"/>
    <mergeCell ref="E226:I226"/>
    <mergeCell ref="E227:I227"/>
    <mergeCell ref="E298:I298"/>
    <mergeCell ref="E353:I353"/>
    <mergeCell ref="E373:I373"/>
    <mergeCell ref="E292:I292"/>
    <mergeCell ref="E293:I293"/>
    <mergeCell ref="E342:I342"/>
    <mergeCell ref="D348:I348"/>
    <mergeCell ref="D345:I345"/>
    <mergeCell ref="D355:I355"/>
    <mergeCell ref="D360:I360"/>
    <mergeCell ref="E370:I370"/>
    <mergeCell ref="D368:I368"/>
    <mergeCell ref="E351:I351"/>
    <mergeCell ref="D349:I349"/>
    <mergeCell ref="E356:I356"/>
    <mergeCell ref="E310:I310"/>
    <mergeCell ref="E407:I407"/>
    <mergeCell ref="D404:I404"/>
    <mergeCell ref="E354:I354"/>
    <mergeCell ref="E386:I386"/>
    <mergeCell ref="D378:I378"/>
    <mergeCell ref="D380:I380"/>
    <mergeCell ref="D387:I387"/>
    <mergeCell ref="E388:I388"/>
    <mergeCell ref="E364:I364"/>
    <mergeCell ref="D393:I393"/>
    <mergeCell ref="D375:I375"/>
    <mergeCell ref="E379:I379"/>
    <mergeCell ref="D365:I365"/>
    <mergeCell ref="E391:I391"/>
    <mergeCell ref="E376:I376"/>
    <mergeCell ref="E374:I374"/>
    <mergeCell ref="E362:I362"/>
    <mergeCell ref="E383:I383"/>
    <mergeCell ref="D369:I369"/>
    <mergeCell ref="E371:I371"/>
    <mergeCell ref="E395:I395"/>
    <mergeCell ref="E401:I401"/>
    <mergeCell ref="E394:I394"/>
    <mergeCell ref="E377:I377"/>
    <mergeCell ref="E446:I446"/>
    <mergeCell ref="E447:I447"/>
    <mergeCell ref="E448:I448"/>
    <mergeCell ref="E449:I449"/>
    <mergeCell ref="E397:I397"/>
    <mergeCell ref="E429:I429"/>
    <mergeCell ref="D424:I424"/>
    <mergeCell ref="D426:I426"/>
    <mergeCell ref="D414:I414"/>
    <mergeCell ref="E417:I417"/>
    <mergeCell ref="E408:I408"/>
    <mergeCell ref="E400:I400"/>
    <mergeCell ref="D411:I411"/>
    <mergeCell ref="E436:I436"/>
    <mergeCell ref="E437:I437"/>
    <mergeCell ref="E444:I444"/>
    <mergeCell ref="E443:I443"/>
    <mergeCell ref="E440:I440"/>
    <mergeCell ref="D399:I399"/>
    <mergeCell ref="D402:I402"/>
    <mergeCell ref="E403:I403"/>
    <mergeCell ref="D421:I421"/>
    <mergeCell ref="E441:I441"/>
    <mergeCell ref="E442:I442"/>
    <mergeCell ref="E263:I263"/>
    <mergeCell ref="E273:I273"/>
    <mergeCell ref="E235:I235"/>
    <mergeCell ref="E202:I202"/>
    <mergeCell ref="D271:I271"/>
    <mergeCell ref="E142:I142"/>
    <mergeCell ref="E143:I143"/>
    <mergeCell ref="E211:I211"/>
    <mergeCell ref="E200:I200"/>
    <mergeCell ref="E264:I264"/>
    <mergeCell ref="E232:I232"/>
    <mergeCell ref="E250:I250"/>
    <mergeCell ref="E252:I252"/>
    <mergeCell ref="D257:I257"/>
    <mergeCell ref="E188:I188"/>
    <mergeCell ref="E198:I198"/>
    <mergeCell ref="D231:I231"/>
    <mergeCell ref="E193:I193"/>
    <mergeCell ref="E208:I208"/>
    <mergeCell ref="E209:I209"/>
    <mergeCell ref="E203:I203"/>
    <mergeCell ref="E221:I221"/>
    <mergeCell ref="E256:I256"/>
    <mergeCell ref="E240:I240"/>
    <mergeCell ref="E59:I59"/>
    <mergeCell ref="E77:I77"/>
    <mergeCell ref="D81:I81"/>
    <mergeCell ref="E73:I73"/>
    <mergeCell ref="E61:I61"/>
    <mergeCell ref="D78:I78"/>
    <mergeCell ref="E64:I64"/>
    <mergeCell ref="E62:I62"/>
    <mergeCell ref="E89:I89"/>
    <mergeCell ref="E85:I85"/>
    <mergeCell ref="E65:I65"/>
    <mergeCell ref="E67:I67"/>
    <mergeCell ref="E80:I80"/>
    <mergeCell ref="E75:I75"/>
    <mergeCell ref="E83:I83"/>
    <mergeCell ref="D82:I82"/>
    <mergeCell ref="E60:I60"/>
    <mergeCell ref="E63:I63"/>
    <mergeCell ref="E66:I66"/>
    <mergeCell ref="B2:K6"/>
    <mergeCell ref="E339:I339"/>
    <mergeCell ref="D409:I409"/>
    <mergeCell ref="E410:I410"/>
    <mergeCell ref="E126:I126"/>
    <mergeCell ref="E191:I191"/>
    <mergeCell ref="E86:I86"/>
    <mergeCell ref="E95:I95"/>
    <mergeCell ref="D97:I97"/>
    <mergeCell ref="E106:I106"/>
    <mergeCell ref="D111:I111"/>
    <mergeCell ref="E112:I112"/>
    <mergeCell ref="E109:I109"/>
    <mergeCell ref="E105:I105"/>
    <mergeCell ref="E100:I100"/>
    <mergeCell ref="E94:I94"/>
    <mergeCell ref="E101:I101"/>
    <mergeCell ref="E98:I98"/>
    <mergeCell ref="D88:I88"/>
    <mergeCell ref="D115:I115"/>
    <mergeCell ref="E116:I116"/>
    <mergeCell ref="E118:I118"/>
    <mergeCell ref="E119:I119"/>
    <mergeCell ref="E120:I120"/>
    <mergeCell ref="E91:I91"/>
    <mergeCell ref="E96:I96"/>
    <mergeCell ref="E99:I99"/>
    <mergeCell ref="E114:I114"/>
    <mergeCell ref="D92:I92"/>
    <mergeCell ref="E90:I90"/>
    <mergeCell ref="E87:I87"/>
    <mergeCell ref="E110:I110"/>
    <mergeCell ref="E431:I431"/>
    <mergeCell ref="E127:I127"/>
    <mergeCell ref="E122:I122"/>
    <mergeCell ref="E121:I121"/>
    <mergeCell ref="D113:I113"/>
    <mergeCell ref="E128:I128"/>
    <mergeCell ref="E124:I124"/>
    <mergeCell ref="E125:I125"/>
    <mergeCell ref="E132:I132"/>
    <mergeCell ref="E129:I129"/>
    <mergeCell ref="E141:I141"/>
    <mergeCell ref="E139:I139"/>
    <mergeCell ref="D145:I145"/>
    <mergeCell ref="E144:I144"/>
    <mergeCell ref="E276:I276"/>
    <mergeCell ref="E197:I197"/>
  </mergeCells>
  <pageMargins left="0.70866141732283472" right="0.70866141732283472" top="0.74803149606299213" bottom="0" header="0.31496062992125984" footer="0"/>
  <pageSetup scale="40" fitToWidth="13" fitToHeight="14" orientation="landscape" r:id="rId1"/>
  <rowBreaks count="14" manualBreakCount="14">
    <brk id="33" min="1" max="31" man="1"/>
    <brk id="59" min="1" max="31" man="1"/>
    <brk id="90" min="1" max="31" man="1"/>
    <brk id="128" min="1" max="31" man="1"/>
    <brk id="168" min="1" max="31" man="1"/>
    <brk id="189" min="1" max="31" man="1"/>
    <brk id="210" min="1" max="31" man="1"/>
    <brk id="241" min="1" max="31" man="1"/>
    <brk id="282" min="1" max="31" man="1"/>
    <brk id="323" min="1" max="31" man="1"/>
    <brk id="371" min="1" max="31" man="1"/>
    <brk id="417" min="1" max="31" man="1"/>
    <brk id="509" min="1" max="31" man="1"/>
    <brk id="518" min="1" max="31" man="1"/>
  </rowBreaks>
  <colBreaks count="1" manualBreakCount="1">
    <brk id="11" max="5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Nulleshi</dc:creator>
  <cp:lastModifiedBy>Kryetari</cp:lastModifiedBy>
  <cp:lastPrinted>2021-11-12T14:33:20Z</cp:lastPrinted>
  <dcterms:created xsi:type="dcterms:W3CDTF">2019-06-11T06:52:31Z</dcterms:created>
  <dcterms:modified xsi:type="dcterms:W3CDTF">2021-11-18T11:49:17Z</dcterms:modified>
</cp:coreProperties>
</file>