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LONATRADE\Desktop\za objavljivanje - per publikim\1\"/>
    </mc:Choice>
  </mc:AlternateContent>
  <xr:revisionPtr revIDLastSave="0" documentId="13_ncr:1_{C3EDB045-15E0-462A-B25B-B78C3B68DFFE}" xr6:coauthVersionLast="46" xr6:coauthVersionMax="46" xr10:uidLastSave="{00000000-0000-0000-0000-000000000000}"/>
  <bookViews>
    <workbookView xWindow="-120" yWindow="-120" windowWidth="29040" windowHeight="15840" tabRatio="580" xr2:uid="{00000000-000D-0000-FFFF-FFFF00000000}"/>
  </bookViews>
  <sheets>
    <sheet name="Sheet1" sheetId="1" r:id="rId1"/>
  </sheets>
  <definedNames>
    <definedName name="_xlnm.Print_Area" localSheetId="0">Sheet1!$B$1:$O$531</definedName>
  </definedNames>
  <calcPr calcId="181029"/>
</workbook>
</file>

<file path=xl/calcChain.xml><?xml version="1.0" encoding="utf-8"?>
<calcChain xmlns="http://schemas.openxmlformats.org/spreadsheetml/2006/main">
  <c r="K391" i="1" l="1"/>
  <c r="H31" i="1"/>
  <c r="J31" i="1"/>
  <c r="H32" i="1"/>
  <c r="J32" i="1"/>
  <c r="K118" i="1"/>
  <c r="K134" i="1"/>
  <c r="K442" i="1"/>
  <c r="K448" i="1"/>
  <c r="K451" i="1"/>
  <c r="K453" i="1"/>
  <c r="K421" i="1"/>
  <c r="K427" i="1"/>
  <c r="K430" i="1"/>
  <c r="K432" i="1"/>
  <c r="K399" i="1"/>
  <c r="K405" i="1"/>
  <c r="K408" i="1"/>
  <c r="K410" i="1"/>
  <c r="K375" i="1"/>
  <c r="K381" i="1"/>
  <c r="K384" i="1"/>
  <c r="K386" i="1"/>
  <c r="K393" i="1"/>
  <c r="K355" i="1"/>
  <c r="K361" i="1"/>
  <c r="K364" i="1"/>
  <c r="K366" i="1"/>
  <c r="K324" i="1"/>
  <c r="K330" i="1"/>
  <c r="K333" i="1"/>
  <c r="K335" i="1"/>
  <c r="K340" i="1"/>
  <c r="K342" i="1"/>
  <c r="K267" i="1"/>
  <c r="K273" i="1"/>
  <c r="K276" i="1"/>
  <c r="K280" i="1"/>
  <c r="K290" i="1"/>
  <c r="K292" i="1"/>
  <c r="K300" i="1"/>
  <c r="K304" i="1"/>
  <c r="K307" i="1"/>
  <c r="K315" i="1"/>
  <c r="K317" i="1"/>
  <c r="K247" i="1"/>
  <c r="K253" i="1"/>
  <c r="K256" i="1"/>
  <c r="K258" i="1"/>
  <c r="K224" i="1"/>
  <c r="K230" i="1"/>
  <c r="K234" i="1"/>
  <c r="K236" i="1"/>
  <c r="K241" i="1"/>
  <c r="K195" i="1"/>
  <c r="K201" i="1"/>
  <c r="K204" i="1"/>
  <c r="K206" i="1"/>
  <c r="K211" i="1"/>
  <c r="K215" i="1"/>
  <c r="K217" i="1"/>
  <c r="K139" i="1"/>
  <c r="K85" i="1"/>
  <c r="K86" i="1"/>
  <c r="K87" i="1"/>
  <c r="K88" i="1"/>
  <c r="K89" i="1"/>
  <c r="K91" i="1"/>
  <c r="K92" i="1"/>
  <c r="K93" i="1"/>
  <c r="K94" i="1"/>
  <c r="K100" i="1"/>
  <c r="K101" i="1"/>
  <c r="K102" i="1"/>
  <c r="K103" i="1"/>
  <c r="K104" i="1"/>
  <c r="K105" i="1"/>
  <c r="K106" i="1"/>
  <c r="K107" i="1"/>
  <c r="K108" i="1"/>
  <c r="K110" i="1"/>
  <c r="K111" i="1"/>
  <c r="K112" i="1"/>
  <c r="K114" i="1"/>
  <c r="K115" i="1"/>
  <c r="K119" i="1"/>
  <c r="K120" i="1"/>
  <c r="K121" i="1"/>
  <c r="K122" i="1"/>
  <c r="K123" i="1"/>
  <c r="K124" i="1"/>
  <c r="K126" i="1"/>
  <c r="K127" i="1"/>
  <c r="K128" i="1"/>
  <c r="K129" i="1"/>
  <c r="K130" i="1"/>
  <c r="K132" i="1"/>
  <c r="K133" i="1"/>
  <c r="K135" i="1"/>
  <c r="K136" i="1"/>
  <c r="K138" i="1"/>
  <c r="K148" i="1"/>
  <c r="K151" i="1"/>
  <c r="K152" i="1"/>
  <c r="K58" i="1"/>
  <c r="K65" i="1"/>
  <c r="K70" i="1"/>
  <c r="K72" i="1"/>
  <c r="K74" i="1"/>
  <c r="K55" i="1"/>
  <c r="K50" i="1"/>
  <c r="H17" i="1" s="1"/>
  <c r="H20" i="1" l="1"/>
  <c r="K113" i="1"/>
  <c r="H21" i="1"/>
  <c r="H19" i="1"/>
  <c r="H18" i="1"/>
  <c r="K243" i="1"/>
  <c r="K417" i="1"/>
  <c r="K262" i="1"/>
  <c r="K438" i="1"/>
  <c r="K80" i="1"/>
  <c r="K220" i="1"/>
  <c r="K140" i="1"/>
  <c r="K458" i="1"/>
  <c r="K371" i="1"/>
  <c r="K395" i="1"/>
  <c r="K351" i="1"/>
  <c r="K150" i="1"/>
  <c r="K137" i="1"/>
  <c r="K117" i="1"/>
  <c r="K99" i="1"/>
  <c r="K109" i="1"/>
  <c r="K84" i="1"/>
  <c r="K90" i="1"/>
  <c r="J16" i="1" l="1"/>
  <c r="H25" i="1"/>
  <c r="H43" i="1" s="1"/>
  <c r="H26" i="1"/>
  <c r="H42" i="1" s="1"/>
  <c r="H23" i="1"/>
  <c r="J104" i="1"/>
  <c r="H40" i="1" l="1"/>
  <c r="J141" i="1"/>
  <c r="J134" i="1" l="1"/>
  <c r="J280" i="1"/>
  <c r="J258" i="1"/>
  <c r="J247" i="1"/>
  <c r="J236" i="1"/>
  <c r="J107" i="1"/>
  <c r="J118" i="1"/>
  <c r="J375" i="1"/>
  <c r="J342" i="1"/>
  <c r="J330" i="1"/>
  <c r="J324" i="1"/>
  <c r="J307" i="1"/>
  <c r="J292" i="1"/>
  <c r="J290" i="1"/>
  <c r="J276" i="1"/>
  <c r="J72" i="1" l="1"/>
  <c r="J70" i="1"/>
  <c r="J102" i="1" l="1"/>
  <c r="J93" i="1"/>
  <c r="J91" i="1" l="1"/>
  <c r="J147" i="1" l="1"/>
  <c r="J335" i="1" l="1"/>
  <c r="J74" i="1"/>
  <c r="J135" i="1" l="1"/>
  <c r="J302" i="1"/>
  <c r="J300" i="1" s="1"/>
  <c r="J128" i="1" l="1"/>
  <c r="J89" i="1"/>
  <c r="J88" i="1"/>
  <c r="J87" i="1"/>
  <c r="J86" i="1"/>
  <c r="J85" i="1"/>
  <c r="J415" i="1" l="1"/>
  <c r="J256" i="1"/>
  <c r="J106" i="1" l="1"/>
  <c r="J101" i="1"/>
  <c r="J100" i="1"/>
  <c r="J432" i="1" l="1"/>
  <c r="J151" i="1" l="1"/>
  <c r="J152" i="1"/>
  <c r="J136" i="1" l="1"/>
  <c r="J410" i="1" l="1"/>
  <c r="J405" i="1"/>
  <c r="J273" i="1"/>
  <c r="J399" i="1"/>
  <c r="J267" i="1" l="1"/>
  <c r="J129" i="1" l="1"/>
  <c r="J123" i="1"/>
  <c r="J84" i="1" l="1"/>
  <c r="J145" i="1" l="1"/>
  <c r="J139" i="1"/>
  <c r="J138" i="1"/>
  <c r="J133" i="1"/>
  <c r="J132" i="1"/>
  <c r="J131" i="1"/>
  <c r="J130" i="1"/>
  <c r="J127" i="1"/>
  <c r="J126" i="1"/>
  <c r="J124" i="1"/>
  <c r="J121" i="1"/>
  <c r="J122" i="1"/>
  <c r="J120" i="1"/>
  <c r="J119" i="1"/>
  <c r="J116" i="1"/>
  <c r="J114" i="1"/>
  <c r="J112" i="1"/>
  <c r="J111" i="1"/>
  <c r="J110" i="1"/>
  <c r="J108" i="1"/>
  <c r="J105" i="1"/>
  <c r="J103" i="1"/>
  <c r="J92" i="1"/>
  <c r="J140" i="1" l="1"/>
  <c r="J99" i="1"/>
  <c r="J125" i="1"/>
  <c r="J148" i="1"/>
  <c r="J115" i="1"/>
  <c r="J113" i="1"/>
  <c r="J94" i="1"/>
  <c r="J150" i="1" l="1"/>
  <c r="J117" i="1"/>
  <c r="J90" i="1"/>
  <c r="J109" i="1"/>
  <c r="J137" i="1"/>
  <c r="J195" i="1"/>
  <c r="J201" i="1"/>
  <c r="J204" i="1"/>
  <c r="J206" i="1"/>
  <c r="J211" i="1"/>
  <c r="J215" i="1"/>
  <c r="J217" i="1"/>
  <c r="J224" i="1"/>
  <c r="J220" i="1" l="1"/>
  <c r="J153" i="1"/>
  <c r="J65" i="1" l="1"/>
  <c r="J58" i="1"/>
  <c r="J55" i="1"/>
  <c r="J50" i="1"/>
  <c r="J453" i="1"/>
  <c r="J451" i="1"/>
  <c r="J448" i="1"/>
  <c r="J442" i="1"/>
  <c r="J430" i="1"/>
  <c r="J427" i="1"/>
  <c r="J421" i="1"/>
  <c r="J408" i="1"/>
  <c r="J417" i="1" s="1"/>
  <c r="J393" i="1"/>
  <c r="J391" i="1"/>
  <c r="J386" i="1"/>
  <c r="J384" i="1"/>
  <c r="J381" i="1"/>
  <c r="J366" i="1"/>
  <c r="J364" i="1"/>
  <c r="J361" i="1"/>
  <c r="J355" i="1"/>
  <c r="J340" i="1"/>
  <c r="J333" i="1"/>
  <c r="J351" i="1" l="1"/>
  <c r="J80" i="1"/>
  <c r="J395" i="1"/>
  <c r="J458" i="1"/>
  <c r="J438" i="1"/>
  <c r="J371" i="1"/>
  <c r="J317" i="1"/>
  <c r="J315" i="1"/>
  <c r="J304" i="1"/>
  <c r="J253" i="1"/>
  <c r="J241" i="1"/>
  <c r="J234" i="1"/>
  <c r="J230" i="1"/>
  <c r="J320" i="1" l="1"/>
  <c r="J262" i="1"/>
  <c r="J243" i="1"/>
  <c r="K320" i="1" l="1"/>
  <c r="L193" i="1" s="1"/>
  <c r="K125" i="1"/>
  <c r="K153" i="1" l="1"/>
  <c r="H24" i="1"/>
  <c r="H41" i="1" l="1"/>
  <c r="H22" i="1"/>
  <c r="J22" i="1" s="1"/>
  <c r="J28" i="1" s="1"/>
</calcChain>
</file>

<file path=xl/sharedStrings.xml><?xml version="1.0" encoding="utf-8"?>
<sst xmlns="http://schemas.openxmlformats.org/spreadsheetml/2006/main" count="496" uniqueCount="214">
  <si>
    <t xml:space="preserve">OPŠTI DIO </t>
  </si>
  <si>
    <t>Član 1</t>
  </si>
  <si>
    <t>Budžet opštine  Tuzi</t>
  </si>
  <si>
    <t>Iznos u EUR</t>
  </si>
  <si>
    <t>Porezi</t>
  </si>
  <si>
    <t>Takse</t>
  </si>
  <si>
    <t>Naknade</t>
  </si>
  <si>
    <t>Ostali prihodi</t>
  </si>
  <si>
    <t>IZDACI</t>
  </si>
  <si>
    <t>Tekući izdaci</t>
  </si>
  <si>
    <t>Transferi institucijama, pojedincima, nevladinom i javnom sektoru</t>
  </si>
  <si>
    <t>Rezerve</t>
  </si>
  <si>
    <t>Ekonom
klasif</t>
  </si>
  <si>
    <t>Ekonom 
klasif</t>
  </si>
  <si>
    <t>OPIS</t>
  </si>
  <si>
    <t>PRIMICI</t>
  </si>
  <si>
    <t>TEKUĆI PRIHODI</t>
  </si>
  <si>
    <t>POREZI</t>
  </si>
  <si>
    <t>Porez na dohodak fizičkih lica</t>
  </si>
  <si>
    <t>Porez na nepokretnosti</t>
  </si>
  <si>
    <t>Porez na promet nepokretnosti</t>
  </si>
  <si>
    <t>Prirez porezu na dohodak fizičkih lica</t>
  </si>
  <si>
    <t>TAKSE</t>
  </si>
  <si>
    <t>Lokalne administrativne takse</t>
  </si>
  <si>
    <t>Lokalne komunalne takse</t>
  </si>
  <si>
    <t>NAKNADE</t>
  </si>
  <si>
    <t>Naknada za korišćenje dobara od opšteg interesa</t>
  </si>
  <si>
    <t>Naknada za korišćenje prirodnih dobara</t>
  </si>
  <si>
    <t xml:space="preserve">Godišnja naknada pri registraciji drumskih motornih vozila </t>
  </si>
  <si>
    <t>Ostale naknade za puteve</t>
  </si>
  <si>
    <t>Ostale naknade - komunalna naknada</t>
  </si>
  <si>
    <t>OSTALI PRIHODI</t>
  </si>
  <si>
    <t>Prihodi koje organi ostvaruju vršenjem svoje djelatnosti</t>
  </si>
  <si>
    <t>SREDSTVA PRENESENA IZ PRETHODNE GODINE</t>
  </si>
  <si>
    <t>Sredstva prenesena iz prethodne godine</t>
  </si>
  <si>
    <t>DONACIJE I TRANSFERI</t>
  </si>
  <si>
    <t>UKUPNI PRIMICI</t>
  </si>
  <si>
    <t>Ekonom.
Klasif</t>
  </si>
  <si>
    <t>Bruto zarade i doprinosi na teret poslodavca</t>
  </si>
  <si>
    <t>Neto zarade</t>
  </si>
  <si>
    <t>Porez na zarade zaposlenih</t>
  </si>
  <si>
    <t>Doprinosi na teret zaposlenog</t>
  </si>
  <si>
    <t>Doprinosi na teret poslodavca</t>
  </si>
  <si>
    <t>Opštinski prirez</t>
  </si>
  <si>
    <t>Ostala lična primanja</t>
  </si>
  <si>
    <t>Naknada za prevoz</t>
  </si>
  <si>
    <t>Naknada skupštinskim odbornicima</t>
  </si>
  <si>
    <t>Ostale naknade</t>
  </si>
  <si>
    <t>Rashodi za materijal</t>
  </si>
  <si>
    <t>Administrativni materijal</t>
  </si>
  <si>
    <t>Rashodi za energiju</t>
  </si>
  <si>
    <t>Rashodi za gorivo</t>
  </si>
  <si>
    <t>Rashodi za usluge</t>
  </si>
  <si>
    <t>Službena putovanja</t>
  </si>
  <si>
    <t>Reprezentacija, štampa i troškovi bifea</t>
  </si>
  <si>
    <t>Komunikacione usluge</t>
  </si>
  <si>
    <t>Bankarske usluge/provizije</t>
  </si>
  <si>
    <t>Konsultantske usluge, projekti i studije</t>
  </si>
  <si>
    <t>Usluge stručnog usavršavanja</t>
  </si>
  <si>
    <t>Ostale usluge</t>
  </si>
  <si>
    <t>Tekuće održavanje</t>
  </si>
  <si>
    <t>Tekuće održavanje objekata - zgrada opštine</t>
  </si>
  <si>
    <t>Tekuće održavanje opreme - vozila</t>
  </si>
  <si>
    <t>Tekuće održavanje opreme - kopir aparat</t>
  </si>
  <si>
    <t>Renta</t>
  </si>
  <si>
    <t>Zakup objekata</t>
  </si>
  <si>
    <t>Ostali izdaci</t>
  </si>
  <si>
    <t>Izdaci po osnovu isplate ugovora o djelu</t>
  </si>
  <si>
    <t>Izrada i održavanje softvera</t>
  </si>
  <si>
    <t>Osiguranje</t>
  </si>
  <si>
    <t>Kontribucije za članstvo u domaćim i međun organiz</t>
  </si>
  <si>
    <t>Komunalne naknade i javne česme</t>
  </si>
  <si>
    <t>Ostalo</t>
  </si>
  <si>
    <t>Transferi institucijama sporta</t>
  </si>
  <si>
    <t>Transferi nevladinim organizacijama</t>
  </si>
  <si>
    <t>Ostali transferi nevladinim organizacijama</t>
  </si>
  <si>
    <t>Transferi političkim partijama</t>
  </si>
  <si>
    <t>Transferi za jednokratne socijalne pomoći</t>
  </si>
  <si>
    <t>Transferi pojedincima</t>
  </si>
  <si>
    <t>Ostali transferi pojedincima</t>
  </si>
  <si>
    <t>Transferi institucijama</t>
  </si>
  <si>
    <t>Kapitalni izdaci</t>
  </si>
  <si>
    <t>Izdaci za lokalnu infrastrukturu</t>
  </si>
  <si>
    <t>Izdaci za opremu</t>
  </si>
  <si>
    <t>Transferi za projekat</t>
  </si>
  <si>
    <t>Otplata obaveza iz prethodnog perioda</t>
  </si>
  <si>
    <t>Sredstva rezerve</t>
  </si>
  <si>
    <t>Tekuća budžetska rezerva</t>
  </si>
  <si>
    <t>Stalna budžetska rezerva</t>
  </si>
  <si>
    <t>UKUPNI IZDACI</t>
  </si>
  <si>
    <t>Član 4</t>
  </si>
  <si>
    <t>Za izvršenje budžeta odgovoran je predsjednik opštine.</t>
  </si>
  <si>
    <t>Član 5</t>
  </si>
  <si>
    <t>Nadzor nad izvršenjem budžeta i namjenskim korišćenjem sredstava koja se budžetom raspoređuju za pojedine namjene vrši Skupština opštine Tuzi na način propisan Statutom opštine.</t>
  </si>
  <si>
    <t>Član 6</t>
  </si>
  <si>
    <t>Potrošačke jedinice mogu ugovarati obaveze do iznosa sredstava koja su planom potrošnje odobrena od strane  predsjednika opštine.</t>
  </si>
  <si>
    <t>Član 7</t>
  </si>
  <si>
    <t xml:space="preserve">Ako službenici iz jedne potrošačke jedinice pređu u drugu potrošačku jedinicu, istovremeno se vrši transfer sredstava za njihove bruto zarade, ostala lična primanja i pripadajući dio rashoda za materijal i usluge bez promjene ukupnog iznosa planiranih sredstava za navedene izdatke.
</t>
  </si>
  <si>
    <t>Član 8</t>
  </si>
  <si>
    <t>U postupku izvršenja Budžeta korisnici sredstava imaju ovlašćenja i dužnosti utvrđene ovim Budžetom i drugim propisima, uz saglasnost predsjednika opštine.</t>
  </si>
  <si>
    <t>Član 9</t>
  </si>
  <si>
    <t xml:space="preserve">Predsjednik opštine može vršiti preusmjeravanje sredstava potrošačkih jedinica, po pojedinim namjenama, najviše do 10% sredstava utvrđenih za potrošačku jedinicu, na osnovu obrazloženog zahtjeva potrošačke jedinice. 
</t>
  </si>
  <si>
    <t>Potrošačke jedinice mogu preusmjeriti odobrena sredstva po pojedinim namjenama, uz odobrenje predsjednika opštine, u visini do 10% iznosa sredstava predviđenih za namjene čiji se iznos mijenja.</t>
  </si>
  <si>
    <t>Član 10</t>
  </si>
  <si>
    <t>Član 11</t>
  </si>
  <si>
    <t>Namjenske donacije izvršavaće se u visini njihovog ostvarenja.</t>
  </si>
  <si>
    <t>Član 12</t>
  </si>
  <si>
    <t>Sredstva utvrđena za realizaciju kapitalnog budžeta izvršavaće se prema dinamici utvrđenoj budžetskim planom potrošnje, uz saglasnost predsjednika opštine.</t>
  </si>
  <si>
    <t>Nosioci poslova iz predhodnog stava dužni su da blagovremeno pripreme neophodnu dokumentaciju (projekte, ponude, ugovore, situacije i dr.) koja se odnosi na određene investicije.</t>
  </si>
  <si>
    <t>Član 13</t>
  </si>
  <si>
    <t>Član 14</t>
  </si>
  <si>
    <t>Isplate na osnovu izvršnih sudskih odluka čiji je osnov utuženja nastao prije tekuće fiskalne godine realizovaće se na teret sredstava planiranih za otplatu ostalih obaveza.</t>
  </si>
  <si>
    <t>Član 15</t>
  </si>
  <si>
    <t>Predsjednik opštine odlučuje o korišćenju sredstava tekuće i stalne budžetske rezerve, koja su planirana za hitne i nepredviđene potrebe tokom fiskalne godine za koje Budžetom nisu obezbijeđena sredstva ili nisu obezbijeđena u dovoljnom iznosu, u skladu sa propisima Skupštine opštine.</t>
  </si>
  <si>
    <t>Član 16</t>
  </si>
  <si>
    <t xml:space="preserve">SLUŽBA PREDSJEDNIKA OPŠTINE 
</t>
  </si>
  <si>
    <t>SLUŽBA SKUPŠTINE</t>
  </si>
  <si>
    <t>SLUŽBA GLAVNOG ADMINISTRATORA</t>
  </si>
  <si>
    <t>Ostali kapitalni izdaci (troškovi finansiranja projekata)</t>
  </si>
  <si>
    <t>SEKRETARIJAT ZA POLJOPRIVREDU I RURALNI RAZVOJ</t>
  </si>
  <si>
    <t xml:space="preserve">SLUŽBA KOMUNALNE POLICIJE I INSPEKCIJE
</t>
  </si>
  <si>
    <t>Član 17</t>
  </si>
  <si>
    <t>Ostali transferi</t>
  </si>
  <si>
    <t>Transferi institucijama, pojedincima, nevladinom i javnom sektoru i ostali transferi</t>
  </si>
  <si>
    <t>Obaveze prema potrošačkim jedinicama u toku godine izvršavaće se srazmjerno ostvarenim prihodima, u skladu sa mjesečnim-tromjesečnim planovima potrošnje budžeta.
Dodjele iz budžeta potpisuje glavni službenik za finansije i evidentiraju se u glavnoj knjizi trezora za svaku potrošačku jedinicu posebno.</t>
  </si>
  <si>
    <t>Subvencije</t>
  </si>
  <si>
    <t>Subvencije za podršku poljoprivrednim proizvođačima</t>
  </si>
  <si>
    <t>Advokatske, notarske, pravne usluge i dr</t>
  </si>
  <si>
    <t>Advokatske, notarske, pravne usluge i dr.</t>
  </si>
  <si>
    <t>SEKRETARIJAT ZA LOKALNU SAMOUPRAVU</t>
  </si>
  <si>
    <t>Investiciono održavanje</t>
  </si>
  <si>
    <t>Ostali transferi institucijama sporta - FK Dečić</t>
  </si>
  <si>
    <t>Ostale usluge - televiz.usluge na albanskom jeziku</t>
  </si>
  <si>
    <t>Novčane kazne izrečene u prekršajnom i drugom postupku zbog neplaćanja lokalnih prihoda</t>
  </si>
  <si>
    <t>Kapitalne donacije u korist budžeta Opštine</t>
  </si>
  <si>
    <t>Transferi od budžeta Crne Gore</t>
  </si>
  <si>
    <t xml:space="preserve">Kamate zbog neblagovremenog plaćanja lokalnih poreza </t>
  </si>
  <si>
    <t>Transferi institucijama kulture i sporta</t>
  </si>
  <si>
    <t>Transferi političkim partijama, strankama i udruženjima</t>
  </si>
  <si>
    <t>Materijal za posebne namjene</t>
  </si>
  <si>
    <t>OS</t>
  </si>
  <si>
    <t>Advokatske, notarske i pravne usluge</t>
  </si>
  <si>
    <t xml:space="preserve">Transferi institucijama </t>
  </si>
  <si>
    <t>Izdaci za građevinske objekte</t>
  </si>
  <si>
    <t xml:space="preserve">Tekuće donacije u korist budžeta Opštine
 </t>
  </si>
  <si>
    <t>Ukupno u EUR</t>
  </si>
  <si>
    <t xml:space="preserve">Otplata obaveza iz prethodnog perioda </t>
  </si>
  <si>
    <t>Sredstva za javnu funkciju će se usmjeravati do iznosa sredstava predviđenih budžetom na osnovu operativnih planova za obračunski period, na koje je saglasnost dao nadležni organ uprave. Osnov za usmjeravanje sredstava predstavlja Mišljenje nadležnog organa iz Stava 1 ovog člana na Izvještaj o realizaciji plana korisnika sredstava za javnu funkciju.</t>
  </si>
  <si>
    <t>Rezerva</t>
  </si>
  <si>
    <t>Transferi budžetu države - revolving fond</t>
  </si>
  <si>
    <t>Transferi institucijama, pojedincima nevladinom i javnom sektoru, ostali transferi</t>
  </si>
  <si>
    <t>Izdaci po osnovu sudskih troškova</t>
  </si>
  <si>
    <t>Ostale usluge - informisanje na albanskom jeziku</t>
  </si>
  <si>
    <t>Donacije</t>
  </si>
  <si>
    <t>Transferi Budžeta države</t>
  </si>
  <si>
    <r>
      <rPr>
        <b/>
        <sz val="20"/>
        <rFont val="Arial"/>
        <family val="2"/>
      </rPr>
      <t xml:space="preserve">Član 2   </t>
    </r>
    <r>
      <rPr>
        <sz val="20"/>
        <rFont val="Arial"/>
        <family val="2"/>
      </rPr>
      <t xml:space="preserve">                                                                                                              </t>
    </r>
  </si>
  <si>
    <t>Naknada za zimnicu</t>
  </si>
  <si>
    <t xml:space="preserve">Član 3  </t>
  </si>
  <si>
    <t xml:space="preserve">SEKRETARIJAT ZA EKONOMSKI RAZVOJ
</t>
  </si>
  <si>
    <t>SEKRETARIJAT ZA URBANIZAM</t>
  </si>
  <si>
    <t>SEKRETARIJAT ZA IMOVINU</t>
  </si>
  <si>
    <t xml:space="preserve">SEKRETARIJAT ZA FINANSIJE </t>
  </si>
  <si>
    <t>SKUPŠTINA OPŠTINE TUZI</t>
  </si>
  <si>
    <t>PREDSJEDNIK</t>
  </si>
  <si>
    <t>Fadil Kajoshaj</t>
  </si>
  <si>
    <t>Član 18</t>
  </si>
  <si>
    <t>Član 19</t>
  </si>
  <si>
    <t>Isplata sredstava za transfere institucijama, odnosno ostale transfere institucijama, odobravaće se kvartalno zaključkom predsjednika opštine, na osnovu obrazloženog zahtjeva institucije i dostavljenog izvještaja o realizaciji sredstava u prethodnom periodu, na koje je dato pozitivno mišljenje i saglasnost nadležnog organa i predsjednika opštine.</t>
  </si>
  <si>
    <t>Za namjensko korišćenje budžetskih sredstava odgovoran je sekretar Sekretarijata za finansije.</t>
  </si>
  <si>
    <t>Predsjednik opštine, na predlog glavnog službenika za finansije – Sekretara za finansije , odobrava dinamiku trošenja budžetskih sredstava. Glavni službenik za finansije sredstva utvrđena Odlukom o budžetu opštine, odobrava potrošačkim jedinicama izdavanjem periodičnih dodjela/alokacija (mjesečnih ili kvartalnih kvota) na osnovu predloga potrošnje dostavljenih od strane potrošačkih jedinica, a u skladu sa odobrenim Dinamičkim planom potrošnje.</t>
  </si>
  <si>
    <t xml:space="preserve">Neutrošena sredstva kapitalnog budžeta, predsjednik opštine, može na predlog sekretara Sekretarijata za finansije  preusmjeriti na druge kapitalne investicije. </t>
  </si>
  <si>
    <t>Predsjednik opštine može ovlastiti sekretara Sekretarijata za finansije  da odlučuje o korišćenju sredstava tekuće budžetske rezerve u skladu sa Odlukom o bližim kriterijumima za korišćenje sredstava tekuće i stalne budžetske rezerve.</t>
  </si>
  <si>
    <t>Ostali transferi institucijama sporta - KK Dečić</t>
  </si>
  <si>
    <t>Ostali transferi institucijama sporta FK Dečić</t>
  </si>
  <si>
    <t>Ostali transferi institucijama sporta KK Dečić</t>
  </si>
  <si>
    <t>Transferi - Agrobudzet</t>
  </si>
  <si>
    <t xml:space="preserve">Ostali transferi pojedincima </t>
  </si>
  <si>
    <t>PLAN 2022</t>
  </si>
  <si>
    <t>Izdaci</t>
  </si>
  <si>
    <t>Gotovinski suficit/deficit</t>
  </si>
  <si>
    <t>Primarni suficit</t>
  </si>
  <si>
    <t>Otplata duga</t>
  </si>
  <si>
    <t>Nedostajuća sredstva</t>
  </si>
  <si>
    <t>Finansiranje</t>
  </si>
  <si>
    <t>Izvorni prihodi</t>
  </si>
  <si>
    <t xml:space="preserve">          Budžet opštine  Tuzi  za 2022. godinu dat je u sljedećoj tabeli:</t>
  </si>
  <si>
    <t>Potrošačka jedinica dužna je da dostavi Sekretarijatu za finansije tromjesečni plan potrošnje budžetom odobrenih sredstava, najkasnije 10 dana od dana usvajanja budžeta.</t>
  </si>
  <si>
    <t>Budžet opštine  Tuzi  za 2022. godinu dat je u sljedećoj tabeli:</t>
  </si>
  <si>
    <t>Transferi privrednim društvima i javnim ustanovama</t>
  </si>
  <si>
    <t>PRIMICI OD PRODAJE IMOVINE</t>
  </si>
  <si>
    <t>Prodaja nepokretnosti u korist budžeta Opštine Tuzi</t>
  </si>
  <si>
    <t>Primici od prodaje imovine</t>
  </si>
  <si>
    <t xml:space="preserve">Ostali prihodi </t>
  </si>
  <si>
    <t>Predsjednik opštine, na predlog sekretara Sekretarijata za finansije  može utvrđivati redosljed prioriteta u plaćanju budžetom utvrđenih obaveza za 2022. godinu.</t>
  </si>
  <si>
    <t>Tekuće donacije za EU projekte</t>
  </si>
  <si>
    <t xml:space="preserve">Transferi od Egalizacionog fonda </t>
  </si>
  <si>
    <t>Naknada za uređenje i izgradnju
građevinskog zemljišta</t>
  </si>
  <si>
    <t>Ugovoreni radovi iz 2019 i 2021god</t>
  </si>
  <si>
    <t>Izdaci za otkup zemljišta</t>
  </si>
  <si>
    <t>Izdaci za otkup zemljista</t>
  </si>
  <si>
    <t>Prenesena sredstva iz prethodne godine</t>
  </si>
  <si>
    <t>Rebalans</t>
  </si>
  <si>
    <t>Odluku o izmjenama i dopunama Odluke o Budžetu opštine Tuzi
za 2022. godinu</t>
  </si>
  <si>
    <t>U Odluci o Budžetu opštine Tuzi za 2022.godinu („Službeni list CG – opštinski propisi“ broj 44/21) član 1. mijenja se i glasi:</t>
  </si>
  <si>
    <t>Član 3 mijenja se:                                                                                                                                                                                                                                                           Sredstva opštine  Tuzi  za 2022. godinu iskazuju se i raspoređuju budžetom, i to prihodi po ekonomskoj klasifikaciji (po izvorima) i rashodi po namjenama, po ekonomskoj klasifikaciji, u sljedećim iznosima:</t>
  </si>
  <si>
    <t>Rebalans 2022</t>
  </si>
  <si>
    <t>Član 18 mijenja se:                                                                                                                                                                                                                                                      Potrošačka jedinica može preuzimati nove ugovorene obaveze i potpisati nove ugovore o javnim nabavkama koje će se realizovati i u narednim fiskalnim godinama, do iznosa ukupne procijenjene vrijednosti nabavke, pod uslovom da je taj izdatak u budžetu za 2022.godinu definisan kao višegodišnji izdatak, da je pribavljena saglasnost Sekretarijata za finansije, kao i da su obaveze po osnovu višegodišnjeg ugovora za 2022.godinu definisane u granicama utvrđenim Odlukom o budžetu opštine Tuzi za 2022.godinu i u skladu sa utvrđenom dinamikom plaćanja, shodno odrebama člana 40 Zakona o budžetu i fiskalnoj odgovornosti.</t>
  </si>
  <si>
    <r>
      <t xml:space="preserve">Raspored sredstava Budžeta opštine Tuzi u iznosu od </t>
    </r>
    <r>
      <rPr>
        <b/>
        <sz val="20"/>
        <color theme="1"/>
        <rFont val="Arial"/>
        <family val="2"/>
      </rPr>
      <t>8.071.938,22</t>
    </r>
    <r>
      <rPr>
        <b/>
        <sz val="20"/>
        <color theme="1"/>
        <rFont val="Calibri"/>
        <family val="2"/>
      </rPr>
      <t>€</t>
    </r>
    <r>
      <rPr>
        <sz val="20"/>
        <color theme="1"/>
        <rFont val="Arial"/>
        <family val="2"/>
      </rPr>
      <t xml:space="preserve"> po nosiocima i bližim namjenama sadržan je u Posebnom dijelu koji glasi:</t>
    </r>
  </si>
  <si>
    <t>Član 2 mijenja se  i glasi:</t>
  </si>
  <si>
    <r>
      <t>Ukupni primici sa početnim depozitom iznose 8.071.938,22</t>
    </r>
    <r>
      <rPr>
        <sz val="20"/>
        <rFont val="Calibri"/>
        <family val="2"/>
      </rPr>
      <t>€</t>
    </r>
    <r>
      <rPr>
        <sz val="20"/>
        <rFont val="Arial"/>
        <family val="2"/>
      </rPr>
      <t xml:space="preserve">   i raspoređuju se na: </t>
    </r>
  </si>
  <si>
    <t xml:space="preserve">Na osnovu čl. 31 Zakona o finansiranju lokalne samouprave ("Službeni list Crne Gore", br. 03/19 ) i člana 53 stav 1 tačka 7 Statuta opštine Tuzi ("Službeni list Crne Gore - opštinski propisi", br. 24/19, 05/20),  Skupština opštine Tuzi, na sjednici održanoj  27.09.2022. godine,  donijela je </t>
  </si>
  <si>
    <t>Tuzi, 27.09.2022. godine</t>
  </si>
  <si>
    <t>Broj: 02-030/22-9554</t>
  </si>
  <si>
    <t>Odluka o izmjenama i dopunama Odluke o Budžetu Opštine  Tuzi za 2022. godinu stupa na snagu danom objavljivanja u "Službenom listu Crne Gore - opštinski propisi".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</si>
</sst>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quot;€&quot;;[Red]\-#,##0.00\ &quot;€&quot;"/>
    <numFmt numFmtId="165" formatCode="_-* #,##0.00\ &quot;€&quot;_-;\-* #,##0.00\ &quot;€&quot;_-;_-* &quot;-&quot;??\ &quot;€&quot;_-;_-@_-"/>
  </numFmts>
  <fonts count="51" x14ac:knownFonts="1">
    <font>
      <sz val="11"/>
      <color theme="1"/>
      <name val="Calibri"/>
      <family val="2"/>
      <scheme val="minor"/>
    </font>
    <font>
      <sz val="11"/>
      <color theme="1"/>
      <name val="Calibri"/>
      <family val="2"/>
      <scheme val="minor"/>
    </font>
    <font>
      <sz val="10"/>
      <name val="Arial"/>
      <family val="2"/>
    </font>
    <font>
      <sz val="16"/>
      <color theme="1"/>
      <name val="Arial"/>
      <family val="2"/>
    </font>
    <font>
      <sz val="16"/>
      <name val="Arial"/>
      <family val="2"/>
    </font>
    <font>
      <sz val="11"/>
      <color theme="1"/>
      <name val="Arial"/>
      <family val="2"/>
    </font>
    <font>
      <b/>
      <sz val="26"/>
      <color theme="1"/>
      <name val="Arial"/>
      <family val="2"/>
    </font>
    <font>
      <b/>
      <i/>
      <sz val="26"/>
      <color theme="1"/>
      <name val="Arial"/>
      <family val="2"/>
    </font>
    <font>
      <sz val="18"/>
      <color theme="1"/>
      <name val="Arial"/>
      <family val="2"/>
    </font>
    <font>
      <b/>
      <sz val="18"/>
      <color theme="1"/>
      <name val="Arial"/>
      <family val="2"/>
    </font>
    <font>
      <b/>
      <sz val="16"/>
      <color theme="1"/>
      <name val="Arial"/>
      <family val="2"/>
    </font>
    <font>
      <sz val="17"/>
      <color theme="1"/>
      <name val="Arial"/>
      <family val="2"/>
    </font>
    <font>
      <sz val="18"/>
      <name val="Arial"/>
      <family val="2"/>
    </font>
    <font>
      <sz val="20"/>
      <name val="Arial"/>
      <family val="2"/>
    </font>
    <font>
      <sz val="22"/>
      <name val="Arial"/>
      <family val="2"/>
    </font>
    <font>
      <b/>
      <sz val="20"/>
      <color theme="1"/>
      <name val="Arial"/>
      <family val="2"/>
    </font>
    <font>
      <b/>
      <sz val="22"/>
      <color theme="1"/>
      <name val="Arial"/>
      <family val="2"/>
    </font>
    <font>
      <sz val="20"/>
      <color theme="1"/>
      <name val="Arial"/>
      <family val="2"/>
    </font>
    <font>
      <b/>
      <sz val="20"/>
      <name val="Arial"/>
      <family val="2"/>
    </font>
    <font>
      <sz val="20"/>
      <color theme="1"/>
      <name val="Calibri"/>
      <family val="2"/>
      <scheme val="minor"/>
    </font>
    <font>
      <b/>
      <sz val="20"/>
      <color theme="1"/>
      <name val="Arial"/>
      <family val="2"/>
      <charset val="238"/>
    </font>
    <font>
      <sz val="20"/>
      <color rgb="FFFF0000"/>
      <name val="Arial"/>
      <family val="2"/>
    </font>
    <font>
      <sz val="20"/>
      <color theme="1"/>
      <name val="Arial"/>
      <family val="2"/>
      <charset val="238"/>
    </font>
    <font>
      <b/>
      <i/>
      <u/>
      <sz val="20"/>
      <name val="Arial"/>
      <family val="2"/>
    </font>
    <font>
      <sz val="14"/>
      <color theme="1"/>
      <name val="Calibri"/>
      <family val="2"/>
      <scheme val="minor"/>
    </font>
    <font>
      <sz val="16"/>
      <color theme="1"/>
      <name val="Calibri"/>
      <family val="2"/>
      <scheme val="minor"/>
    </font>
    <font>
      <sz val="16"/>
      <color rgb="FFFF0000"/>
      <name val="Calibri"/>
      <family val="2"/>
      <scheme val="minor"/>
    </font>
    <font>
      <sz val="14"/>
      <color rgb="FFFF0000"/>
      <name val="Calibri"/>
      <family val="2"/>
      <scheme val="minor"/>
    </font>
    <font>
      <sz val="11"/>
      <color rgb="FFFF0000"/>
      <name val="Arial"/>
      <family val="2"/>
    </font>
    <font>
      <sz val="18"/>
      <color theme="1"/>
      <name val="Calibri"/>
      <family val="2"/>
      <scheme val="minor"/>
    </font>
    <font>
      <sz val="14"/>
      <color theme="1"/>
      <name val="Arial"/>
      <family val="2"/>
    </font>
    <font>
      <b/>
      <sz val="11"/>
      <color theme="1"/>
      <name val="Calibri"/>
      <family val="2"/>
      <scheme val="minor"/>
    </font>
    <font>
      <b/>
      <sz val="14"/>
      <name val="Calibri"/>
      <family val="2"/>
      <scheme val="minor"/>
    </font>
    <font>
      <b/>
      <sz val="11"/>
      <name val="Calibri"/>
      <family val="2"/>
      <scheme val="minor"/>
    </font>
    <font>
      <b/>
      <u/>
      <sz val="20"/>
      <name val="Arial"/>
      <family val="2"/>
    </font>
    <font>
      <sz val="12"/>
      <color theme="1"/>
      <name val="Times New Roman"/>
      <family val="1"/>
    </font>
    <font>
      <sz val="14"/>
      <name val="Arial"/>
      <family val="2"/>
    </font>
    <font>
      <sz val="18"/>
      <color rgb="FF222222"/>
      <name val="Arial"/>
      <family val="2"/>
    </font>
    <font>
      <sz val="20"/>
      <color rgb="FF222222"/>
      <name val="Arial"/>
      <family val="2"/>
    </font>
    <font>
      <sz val="22"/>
      <color rgb="FFFF0000"/>
      <name val="Calibri"/>
      <family val="2"/>
      <scheme val="minor"/>
    </font>
    <font>
      <sz val="24"/>
      <color theme="1"/>
      <name val="Arial"/>
      <family val="2"/>
    </font>
    <font>
      <sz val="24"/>
      <color theme="1"/>
      <name val="Calibri"/>
      <family val="2"/>
      <scheme val="minor"/>
    </font>
    <font>
      <sz val="24"/>
      <color rgb="FFFF0000"/>
      <name val="Calibri"/>
      <family val="2"/>
      <scheme val="minor"/>
    </font>
    <font>
      <sz val="20"/>
      <name val="Calibri"/>
      <family val="2"/>
    </font>
    <font>
      <b/>
      <sz val="20"/>
      <color theme="1"/>
      <name val="Calibri"/>
      <family val="2"/>
    </font>
    <font>
      <b/>
      <sz val="24"/>
      <color theme="1"/>
      <name val="Arial"/>
      <family val="2"/>
    </font>
    <font>
      <sz val="24"/>
      <name val="Arial"/>
      <family val="2"/>
    </font>
    <font>
      <sz val="24"/>
      <color rgb="FFFF0000"/>
      <name val="Arial"/>
      <family val="2"/>
    </font>
    <font>
      <sz val="24"/>
      <color rgb="FF222222"/>
      <name val="Arial"/>
      <family val="2"/>
    </font>
    <font>
      <b/>
      <sz val="24"/>
      <color theme="1"/>
      <name val="Calibri"/>
      <family val="2"/>
      <scheme val="minor"/>
    </font>
    <font>
      <b/>
      <sz val="24"/>
      <name val="Calibri"/>
      <family val="2"/>
      <scheme val="minor"/>
    </font>
  </fonts>
  <fills count="9">
    <fill>
      <patternFill patternType="none"/>
    </fill>
    <fill>
      <patternFill patternType="gray125"/>
    </fill>
    <fill>
      <patternFill patternType="solid">
        <fgColor theme="5" tint="0.79998168889431442"/>
        <bgColor indexed="65"/>
      </patternFill>
    </fill>
    <fill>
      <patternFill patternType="solid">
        <fgColor theme="5" tint="0.59999389629810485"/>
        <bgColor indexed="65"/>
      </patternFill>
    </fill>
    <fill>
      <patternFill patternType="solid">
        <fgColor theme="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59999389629810485"/>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ouble">
        <color indexed="64"/>
      </left>
      <right/>
      <top style="thin">
        <color indexed="64"/>
      </top>
      <bottom style="thin">
        <color indexed="64"/>
      </bottom>
      <diagonal/>
    </border>
    <border>
      <left/>
      <right style="double">
        <color indexed="64"/>
      </right>
      <top style="thin">
        <color auto="1"/>
      </top>
      <bottom style="thin">
        <color auto="1"/>
      </bottom>
      <diagonal/>
    </border>
    <border>
      <left style="thin">
        <color auto="1"/>
      </left>
      <right/>
      <top style="double">
        <color indexed="64"/>
      </top>
      <bottom style="thin">
        <color auto="1"/>
      </bottom>
      <diagonal/>
    </border>
    <border>
      <left/>
      <right style="double">
        <color indexed="64"/>
      </right>
      <top style="double">
        <color indexed="64"/>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double">
        <color indexed="64"/>
      </right>
      <top/>
      <bottom style="thin">
        <color auto="1"/>
      </bottom>
      <diagonal/>
    </border>
    <border>
      <left style="double">
        <color indexed="64"/>
      </left>
      <right style="thin">
        <color indexed="64"/>
      </right>
      <top style="thin">
        <color auto="1"/>
      </top>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thin">
        <color auto="1"/>
      </left>
      <right style="double">
        <color auto="1"/>
      </right>
      <top style="double">
        <color indexed="64"/>
      </top>
      <bottom style="double">
        <color indexed="64"/>
      </bottom>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double">
        <color indexed="64"/>
      </right>
      <top style="thin">
        <color auto="1"/>
      </top>
      <bottom style="double">
        <color indexed="64"/>
      </bottom>
      <diagonal/>
    </border>
    <border>
      <left style="double">
        <color indexed="64"/>
      </left>
      <right/>
      <top style="thin">
        <color auto="1"/>
      </top>
      <bottom style="double">
        <color indexed="64"/>
      </bottom>
      <diagonal/>
    </border>
    <border>
      <left style="double">
        <color indexed="64"/>
      </left>
      <right/>
      <top style="double">
        <color indexed="64"/>
      </top>
      <bottom style="thin">
        <color auto="1"/>
      </bottom>
      <diagonal/>
    </border>
    <border>
      <left/>
      <right/>
      <top style="double">
        <color indexed="64"/>
      </top>
      <bottom/>
      <diagonal/>
    </border>
    <border>
      <left/>
      <right style="double">
        <color auto="1"/>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thin">
        <color indexed="64"/>
      </right>
      <top style="double">
        <color indexed="64"/>
      </top>
      <bottom style="thin">
        <color auto="1"/>
      </bottom>
      <diagonal/>
    </border>
    <border>
      <left style="thin">
        <color auto="1"/>
      </left>
      <right style="double">
        <color auto="1"/>
      </right>
      <top/>
      <bottom style="double">
        <color indexed="64"/>
      </bottom>
      <diagonal/>
    </border>
    <border>
      <left style="double">
        <color indexed="64"/>
      </left>
      <right style="double">
        <color indexed="64"/>
      </right>
      <top style="thin">
        <color auto="1"/>
      </top>
      <bottom style="thin">
        <color auto="1"/>
      </bottom>
      <diagonal/>
    </border>
    <border>
      <left/>
      <right/>
      <top/>
      <bottom style="thin">
        <color indexed="64"/>
      </bottom>
      <diagonal/>
    </border>
    <border>
      <left style="thin">
        <color auto="1"/>
      </left>
      <right/>
      <top/>
      <bottom style="thin">
        <color auto="1"/>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2" fillId="0" borderId="0"/>
  </cellStyleXfs>
  <cellXfs count="395">
    <xf numFmtId="0" fontId="0" fillId="0" borderId="0" xfId="0"/>
    <xf numFmtId="0" fontId="5" fillId="0" borderId="0" xfId="0" applyFont="1"/>
    <xf numFmtId="4" fontId="5" fillId="0" borderId="0" xfId="0" applyNumberFormat="1" applyFont="1"/>
    <xf numFmtId="0" fontId="10" fillId="4" borderId="0" xfId="0" applyFont="1" applyFill="1" applyAlignment="1">
      <alignment vertical="center" wrapText="1"/>
    </xf>
    <xf numFmtId="0" fontId="15" fillId="4" borderId="0" xfId="0" applyFont="1" applyFill="1" applyAlignment="1">
      <alignment vertical="center" wrapText="1"/>
    </xf>
    <xf numFmtId="4" fontId="15" fillId="4" borderId="0" xfId="0" applyNumberFormat="1" applyFont="1" applyFill="1" applyAlignment="1">
      <alignment vertical="center"/>
    </xf>
    <xf numFmtId="0" fontId="21" fillId="4" borderId="0" xfId="0" applyFont="1" applyFill="1" applyAlignment="1">
      <alignment vertical="top" wrapText="1"/>
    </xf>
    <xf numFmtId="0" fontId="21" fillId="4" borderId="0" xfId="0" applyFont="1" applyFill="1" applyAlignment="1">
      <alignment vertical="center"/>
    </xf>
    <xf numFmtId="0" fontId="5" fillId="4" borderId="0" xfId="0" applyFont="1" applyFill="1"/>
    <xf numFmtId="0" fontId="0" fillId="5" borderId="0" xfId="0" applyFill="1"/>
    <xf numFmtId="0" fontId="25" fillId="0" borderId="0" xfId="0" applyFont="1"/>
    <xf numFmtId="0" fontId="24" fillId="0" borderId="0" xfId="0" applyFont="1"/>
    <xf numFmtId="0" fontId="0" fillId="4" borderId="0" xfId="0" applyFill="1"/>
    <xf numFmtId="0" fontId="17" fillId="4" borderId="1" xfId="0" applyFont="1" applyFill="1" applyBorder="1" applyAlignment="1">
      <alignment horizontal="center"/>
    </xf>
    <xf numFmtId="0" fontId="17" fillId="4" borderId="3" xfId="0" applyFont="1" applyFill="1" applyBorder="1" applyAlignment="1">
      <alignment horizontal="center"/>
    </xf>
    <xf numFmtId="4" fontId="5" fillId="4" borderId="0" xfId="0" applyNumberFormat="1" applyFont="1" applyFill="1"/>
    <xf numFmtId="4" fontId="0" fillId="4" borderId="0" xfId="0" applyNumberFormat="1" applyFill="1"/>
    <xf numFmtId="2" fontId="0" fillId="4" borderId="0" xfId="0" applyNumberFormat="1" applyFill="1"/>
    <xf numFmtId="0" fontId="15" fillId="4" borderId="0" xfId="2" applyFont="1" applyFill="1" applyBorder="1"/>
    <xf numFmtId="0" fontId="15" fillId="4" borderId="0" xfId="2" applyFont="1" applyFill="1" applyBorder="1" applyAlignment="1">
      <alignment horizontal="center"/>
    </xf>
    <xf numFmtId="4" fontId="15" fillId="4" borderId="0" xfId="2" applyNumberFormat="1" applyFont="1" applyFill="1" applyBorder="1" applyAlignment="1">
      <alignment horizontal="right"/>
    </xf>
    <xf numFmtId="0" fontId="10" fillId="4" borderId="0" xfId="2" applyFont="1" applyFill="1" applyBorder="1"/>
    <xf numFmtId="0" fontId="10" fillId="4" borderId="0" xfId="2" applyFont="1" applyFill="1" applyBorder="1" applyAlignment="1">
      <alignment horizontal="center"/>
    </xf>
    <xf numFmtId="4" fontId="10" fillId="4" borderId="0" xfId="2" applyNumberFormat="1" applyFont="1" applyFill="1" applyBorder="1" applyAlignment="1">
      <alignment horizontal="right"/>
    </xf>
    <xf numFmtId="0" fontId="15" fillId="4" borderId="0" xfId="0" applyFont="1" applyFill="1" applyAlignment="1">
      <alignment horizontal="center" vertical="center"/>
    </xf>
    <xf numFmtId="0" fontId="17" fillId="4" borderId="0" xfId="0" applyFont="1" applyFill="1"/>
    <xf numFmtId="0" fontId="19" fillId="4" borderId="0" xfId="0" applyFont="1" applyFill="1"/>
    <xf numFmtId="4" fontId="17" fillId="4" borderId="0" xfId="0" applyNumberFormat="1" applyFont="1" applyFill="1"/>
    <xf numFmtId="0" fontId="17" fillId="4" borderId="0" xfId="0" applyFont="1" applyFill="1" applyAlignment="1">
      <alignment vertical="center" wrapText="1"/>
    </xf>
    <xf numFmtId="0" fontId="3" fillId="4" borderId="0" xfId="0" applyFont="1" applyFill="1" applyAlignment="1">
      <alignment vertical="center" wrapText="1"/>
    </xf>
    <xf numFmtId="0" fontId="6" fillId="4" borderId="0" xfId="0" applyFont="1" applyFill="1" applyAlignment="1">
      <alignment vertical="center" wrapText="1"/>
    </xf>
    <xf numFmtId="0" fontId="9" fillId="4" borderId="0" xfId="0" applyFont="1" applyFill="1" applyAlignment="1">
      <alignment vertical="center" wrapText="1"/>
    </xf>
    <xf numFmtId="4" fontId="9" fillId="4" borderId="0" xfId="0" applyNumberFormat="1" applyFont="1" applyFill="1" applyAlignment="1">
      <alignment vertical="center" wrapText="1"/>
    </xf>
    <xf numFmtId="0" fontId="7" fillId="4" borderId="0" xfId="0" applyFont="1" applyFill="1" applyAlignment="1">
      <alignment vertical="center"/>
    </xf>
    <xf numFmtId="0" fontId="11" fillId="4" borderId="0" xfId="0" applyFont="1" applyFill="1" applyAlignment="1">
      <alignment vertical="center" wrapText="1"/>
    </xf>
    <xf numFmtId="4" fontId="11" fillId="4" borderId="0" xfId="0" applyNumberFormat="1" applyFont="1" applyFill="1" applyAlignment="1">
      <alignment vertical="center" wrapText="1"/>
    </xf>
    <xf numFmtId="0" fontId="4" fillId="4" borderId="0" xfId="3" applyFont="1" applyFill="1" applyAlignment="1">
      <alignment vertical="center"/>
    </xf>
    <xf numFmtId="0" fontId="10" fillId="4" borderId="0" xfId="0" applyFont="1" applyFill="1" applyAlignment="1">
      <alignment vertical="center"/>
    </xf>
    <xf numFmtId="0" fontId="3" fillId="4" borderId="0" xfId="0" applyFont="1" applyFill="1" applyAlignment="1">
      <alignment vertical="top" wrapText="1"/>
    </xf>
    <xf numFmtId="0" fontId="8" fillId="4" borderId="0" xfId="0" applyFont="1" applyFill="1" applyAlignment="1">
      <alignment vertical="center" wrapText="1"/>
    </xf>
    <xf numFmtId="4" fontId="8" fillId="4" borderId="0" xfId="0" applyNumberFormat="1" applyFont="1" applyFill="1" applyAlignment="1">
      <alignment vertical="center" wrapText="1"/>
    </xf>
    <xf numFmtId="0" fontId="11" fillId="4" borderId="0" xfId="0" applyFont="1" applyFill="1"/>
    <xf numFmtId="0" fontId="24" fillId="4" borderId="0" xfId="0" applyFont="1" applyFill="1"/>
    <xf numFmtId="0" fontId="25" fillId="4" borderId="0" xfId="0" applyFont="1" applyFill="1"/>
    <xf numFmtId="0" fontId="4" fillId="4" borderId="0" xfId="0" applyFont="1" applyFill="1" applyAlignment="1">
      <alignment vertical="center" wrapText="1"/>
    </xf>
    <xf numFmtId="4" fontId="17" fillId="4" borderId="0" xfId="0" applyNumberFormat="1" applyFont="1" applyFill="1" applyAlignment="1">
      <alignment vertical="center"/>
    </xf>
    <xf numFmtId="0" fontId="17" fillId="4" borderId="0" xfId="0" applyFont="1" applyFill="1" applyAlignment="1">
      <alignment horizontal="left" vertical="top" wrapText="1"/>
    </xf>
    <xf numFmtId="0" fontId="13" fillId="4" borderId="1" xfId="0" applyFont="1" applyFill="1" applyBorder="1" applyAlignment="1">
      <alignment horizontal="left" vertical="center"/>
    </xf>
    <xf numFmtId="0" fontId="31" fillId="4" borderId="0" xfId="0" applyFont="1" applyFill="1"/>
    <xf numFmtId="0" fontId="33" fillId="4" borderId="0" xfId="0" applyFont="1" applyFill="1" applyAlignment="1">
      <alignment horizontal="right"/>
    </xf>
    <xf numFmtId="0" fontId="0" fillId="4" borderId="1" xfId="0" applyFill="1" applyBorder="1"/>
    <xf numFmtId="0" fontId="11" fillId="0" borderId="0" xfId="0" applyFont="1" applyAlignment="1">
      <alignment vertical="center" wrapText="1"/>
    </xf>
    <xf numFmtId="0" fontId="13" fillId="0" borderId="0" xfId="0" applyFont="1" applyAlignment="1">
      <alignment horizontal="left" vertical="center" wrapText="1"/>
    </xf>
    <xf numFmtId="4" fontId="11" fillId="0" borderId="0" xfId="0" applyNumberFormat="1" applyFont="1" applyAlignment="1">
      <alignment vertical="center" wrapText="1"/>
    </xf>
    <xf numFmtId="0" fontId="9" fillId="0" borderId="0" xfId="0" applyFont="1" applyAlignment="1">
      <alignment vertical="center" wrapText="1"/>
    </xf>
    <xf numFmtId="0" fontId="17" fillId="7" borderId="2" xfId="0" applyFont="1" applyFill="1" applyBorder="1"/>
    <xf numFmtId="0" fontId="15" fillId="8" borderId="19" xfId="1" applyFont="1" applyFill="1" applyBorder="1" applyAlignment="1">
      <alignment vertical="center" wrapText="1"/>
    </xf>
    <xf numFmtId="0" fontId="15" fillId="8" borderId="20" xfId="1" applyFont="1" applyFill="1" applyBorder="1" applyAlignment="1">
      <alignment vertical="center" wrapText="1"/>
    </xf>
    <xf numFmtId="4" fontId="5" fillId="7" borderId="21" xfId="0" applyNumberFormat="1" applyFont="1" applyFill="1" applyBorder="1" applyAlignment="1">
      <alignment vertical="center"/>
    </xf>
    <xf numFmtId="4" fontId="13" fillId="4" borderId="15" xfId="0" applyNumberFormat="1" applyFont="1" applyFill="1" applyBorder="1"/>
    <xf numFmtId="4" fontId="18" fillId="4" borderId="15" xfId="0" applyNumberFormat="1" applyFont="1" applyFill="1" applyBorder="1"/>
    <xf numFmtId="4" fontId="13" fillId="4" borderId="15" xfId="0" applyNumberFormat="1" applyFont="1" applyFill="1" applyBorder="1" applyAlignment="1">
      <alignment vertical="center"/>
    </xf>
    <xf numFmtId="4" fontId="17" fillId="4" borderId="15" xfId="0" applyNumberFormat="1" applyFont="1" applyFill="1" applyBorder="1"/>
    <xf numFmtId="4" fontId="17" fillId="4" borderId="24" xfId="0" applyNumberFormat="1" applyFont="1" applyFill="1" applyBorder="1"/>
    <xf numFmtId="0" fontId="17" fillId="7" borderId="23" xfId="0" applyFont="1" applyFill="1" applyBorder="1" applyAlignment="1">
      <alignment horizontal="right" vertical="center"/>
    </xf>
    <xf numFmtId="0" fontId="17" fillId="4" borderId="1" xfId="0" applyFont="1" applyFill="1" applyBorder="1"/>
    <xf numFmtId="0" fontId="13" fillId="4" borderId="1" xfId="0" applyFont="1" applyFill="1" applyBorder="1" applyAlignment="1">
      <alignment horizontal="left"/>
    </xf>
    <xf numFmtId="0" fontId="17" fillId="4" borderId="14" xfId="0" applyFont="1" applyFill="1" applyBorder="1"/>
    <xf numFmtId="4" fontId="15" fillId="4" borderId="15" xfId="0" applyNumberFormat="1" applyFont="1" applyFill="1" applyBorder="1"/>
    <xf numFmtId="0" fontId="17" fillId="4" borderId="14" xfId="0" applyFont="1" applyFill="1" applyBorder="1" applyAlignment="1">
      <alignment vertical="center"/>
    </xf>
    <xf numFmtId="4" fontId="15" fillId="4" borderId="15" xfId="0" applyNumberFormat="1" applyFont="1" applyFill="1" applyBorder="1" applyAlignment="1">
      <alignment vertical="center"/>
    </xf>
    <xf numFmtId="0" fontId="15" fillId="8" borderId="16" xfId="2" applyFont="1" applyFill="1" applyBorder="1"/>
    <xf numFmtId="4" fontId="15" fillId="8" borderId="18" xfId="2" applyNumberFormat="1" applyFont="1" applyFill="1" applyBorder="1" applyAlignment="1"/>
    <xf numFmtId="0" fontId="13" fillId="7" borderId="23" xfId="3" applyFont="1" applyFill="1" applyBorder="1" applyAlignment="1">
      <alignment vertical="center"/>
    </xf>
    <xf numFmtId="0" fontId="15" fillId="8" borderId="19" xfId="2" applyFont="1" applyFill="1" applyBorder="1" applyAlignment="1">
      <alignment wrapText="1"/>
    </xf>
    <xf numFmtId="0" fontId="15" fillId="8" borderId="20" xfId="2" applyFont="1" applyFill="1" applyBorder="1" applyAlignment="1">
      <alignment wrapText="1"/>
    </xf>
    <xf numFmtId="0" fontId="18" fillId="8" borderId="19" xfId="2" applyFont="1" applyFill="1" applyBorder="1" applyAlignment="1">
      <alignment horizontal="center" vertical="center"/>
    </xf>
    <xf numFmtId="0" fontId="17" fillId="4" borderId="22" xfId="0" applyFont="1" applyFill="1" applyBorder="1"/>
    <xf numFmtId="0" fontId="15" fillId="8" borderId="19" xfId="2" applyFont="1" applyFill="1" applyBorder="1"/>
    <xf numFmtId="4" fontId="13" fillId="4" borderId="24" xfId="0" applyNumberFormat="1" applyFont="1" applyFill="1" applyBorder="1"/>
    <xf numFmtId="4" fontId="18" fillId="8" borderId="25" xfId="0" applyNumberFormat="1" applyFont="1" applyFill="1" applyBorder="1"/>
    <xf numFmtId="0" fontId="17" fillId="4" borderId="23" xfId="0" applyFont="1" applyFill="1" applyBorder="1"/>
    <xf numFmtId="4" fontId="15" fillId="4" borderId="21" xfId="0" applyNumberFormat="1" applyFont="1" applyFill="1" applyBorder="1"/>
    <xf numFmtId="0" fontId="13" fillId="6" borderId="19" xfId="3" applyFont="1" applyFill="1" applyBorder="1" applyAlignment="1">
      <alignment vertical="center"/>
    </xf>
    <xf numFmtId="4" fontId="5" fillId="6" borderId="25" xfId="0" applyNumberFormat="1" applyFont="1" applyFill="1" applyBorder="1"/>
    <xf numFmtId="0" fontId="13" fillId="7" borderId="19" xfId="3" applyFont="1" applyFill="1" applyBorder="1" applyAlignment="1">
      <alignment vertical="center"/>
    </xf>
    <xf numFmtId="4" fontId="5" fillId="7" borderId="25" xfId="0" applyNumberFormat="1" applyFont="1" applyFill="1" applyBorder="1"/>
    <xf numFmtId="4" fontId="5" fillId="7" borderId="25" xfId="0" applyNumberFormat="1" applyFont="1" applyFill="1" applyBorder="1" applyAlignment="1">
      <alignment vertical="center"/>
    </xf>
    <xf numFmtId="0" fontId="17" fillId="0" borderId="1" xfId="0" applyFont="1" applyBorder="1" applyAlignment="1">
      <alignment horizontal="center"/>
    </xf>
    <xf numFmtId="0" fontId="13" fillId="4" borderId="1" xfId="3" applyFont="1" applyFill="1" applyBorder="1" applyAlignment="1">
      <alignment horizontal="center"/>
    </xf>
    <xf numFmtId="0" fontId="17" fillId="4" borderId="1" xfId="0" applyFont="1" applyFill="1" applyBorder="1" applyAlignment="1">
      <alignment horizontal="center" vertical="center"/>
    </xf>
    <xf numFmtId="0" fontId="17" fillId="0" borderId="14" xfId="0" applyFont="1" applyBorder="1"/>
    <xf numFmtId="4" fontId="17" fillId="0" borderId="15" xfId="0" applyNumberFormat="1" applyFont="1" applyBorder="1"/>
    <xf numFmtId="4" fontId="13" fillId="4" borderId="15" xfId="0" applyNumberFormat="1" applyFont="1" applyFill="1" applyBorder="1" applyAlignment="1">
      <alignment horizontal="right"/>
    </xf>
    <xf numFmtId="0" fontId="15" fillId="8" borderId="16" xfId="2" applyFont="1" applyFill="1" applyBorder="1" applyAlignment="1">
      <alignment vertical="center"/>
    </xf>
    <xf numFmtId="4" fontId="15" fillId="8" borderId="18" xfId="2" applyNumberFormat="1" applyFont="1" applyFill="1" applyBorder="1" applyAlignment="1">
      <alignment vertical="center"/>
    </xf>
    <xf numFmtId="0" fontId="17" fillId="4" borderId="3" xfId="0" applyFont="1" applyFill="1" applyBorder="1" applyAlignment="1">
      <alignment horizontal="center" vertical="center"/>
    </xf>
    <xf numFmtId="0" fontId="15" fillId="8" borderId="19" xfId="2" applyFont="1" applyFill="1" applyBorder="1" applyAlignment="1">
      <alignment vertical="center"/>
    </xf>
    <xf numFmtId="4" fontId="15" fillId="8" borderId="25" xfId="2" applyNumberFormat="1" applyFont="1" applyFill="1" applyBorder="1" applyAlignment="1">
      <alignment vertical="center"/>
    </xf>
    <xf numFmtId="0" fontId="17" fillId="4" borderId="1" xfId="0" applyFont="1" applyFill="1" applyBorder="1" applyAlignment="1">
      <alignment horizontal="left"/>
    </xf>
    <xf numFmtId="0" fontId="17" fillId="4" borderId="2" xfId="0" applyFont="1" applyFill="1" applyBorder="1"/>
    <xf numFmtId="0" fontId="15" fillId="4" borderId="2" xfId="0" applyFont="1" applyFill="1" applyBorder="1"/>
    <xf numFmtId="4" fontId="13" fillId="7" borderId="25" xfId="3" applyNumberFormat="1" applyFont="1" applyFill="1" applyBorder="1" applyAlignment="1">
      <alignment horizontal="center"/>
    </xf>
    <xf numFmtId="0" fontId="17" fillId="8" borderId="19" xfId="2" applyFont="1" applyFill="1" applyBorder="1" applyAlignment="1">
      <alignment wrapText="1"/>
    </xf>
    <xf numFmtId="0" fontId="17" fillId="8" borderId="20" xfId="2" applyFont="1" applyFill="1" applyBorder="1" applyAlignment="1">
      <alignment wrapText="1"/>
    </xf>
    <xf numFmtId="4" fontId="17" fillId="8" borderId="25" xfId="0" applyNumberFormat="1" applyFont="1" applyFill="1" applyBorder="1" applyAlignment="1">
      <alignment horizontal="center" vertical="center"/>
    </xf>
    <xf numFmtId="4" fontId="13" fillId="7" borderId="21" xfId="3" applyNumberFormat="1" applyFont="1" applyFill="1" applyBorder="1"/>
    <xf numFmtId="4" fontId="13" fillId="7" borderId="25" xfId="3" applyNumberFormat="1" applyFont="1" applyFill="1" applyBorder="1"/>
    <xf numFmtId="0" fontId="17" fillId="4" borderId="14" xfId="0" applyFont="1" applyFill="1" applyBorder="1" applyAlignment="1">
      <alignment horizontal="right" vertical="top"/>
    </xf>
    <xf numFmtId="4" fontId="13" fillId="6" borderId="25" xfId="3" applyNumberFormat="1" applyFont="1" applyFill="1" applyBorder="1"/>
    <xf numFmtId="0" fontId="14" fillId="4" borderId="0" xfId="0" applyFont="1" applyFill="1" applyAlignment="1">
      <alignment vertical="top" wrapText="1"/>
    </xf>
    <xf numFmtId="0" fontId="13" fillId="4" borderId="14" xfId="0" applyFont="1" applyFill="1" applyBorder="1" applyAlignment="1">
      <alignment horizontal="right" vertical="center"/>
    </xf>
    <xf numFmtId="0" fontId="13" fillId="4" borderId="1" xfId="0" applyFont="1" applyFill="1" applyBorder="1"/>
    <xf numFmtId="0" fontId="13" fillId="4" borderId="14" xfId="0" applyFont="1" applyFill="1" applyBorder="1" applyAlignment="1">
      <alignment horizontal="right" vertical="center" wrapText="1"/>
    </xf>
    <xf numFmtId="0" fontId="13" fillId="4" borderId="22" xfId="0" applyFont="1" applyFill="1" applyBorder="1" applyAlignment="1">
      <alignment horizontal="right" vertical="center"/>
    </xf>
    <xf numFmtId="0" fontId="36" fillId="4" borderId="0" xfId="3" applyFont="1" applyFill="1"/>
    <xf numFmtId="0" fontId="16" fillId="4" borderId="0" xfId="0" applyFont="1" applyFill="1" applyAlignment="1">
      <alignment vertical="center" wrapText="1"/>
    </xf>
    <xf numFmtId="0" fontId="15" fillId="4" borderId="0" xfId="0" applyFont="1" applyFill="1" applyAlignment="1">
      <alignment vertical="center"/>
    </xf>
    <xf numFmtId="0" fontId="17" fillId="4" borderId="0" xfId="0" applyFont="1" applyFill="1" applyAlignment="1">
      <alignment vertical="top" wrapText="1"/>
    </xf>
    <xf numFmtId="0" fontId="18" fillId="4" borderId="0" xfId="3" applyFont="1" applyFill="1" applyAlignment="1">
      <alignment vertical="center"/>
    </xf>
    <xf numFmtId="0" fontId="26" fillId="4" borderId="0" xfId="0" applyFont="1" applyFill="1" applyAlignment="1">
      <alignment vertical="top" wrapText="1"/>
    </xf>
    <xf numFmtId="0" fontId="30" fillId="4" borderId="0" xfId="0" applyFont="1" applyFill="1" applyAlignment="1">
      <alignment vertical="center" wrapText="1"/>
    </xf>
    <xf numFmtId="0" fontId="29" fillId="4" borderId="0" xfId="0" applyFont="1" applyFill="1" applyAlignment="1">
      <alignment vertical="center" wrapText="1"/>
    </xf>
    <xf numFmtId="0" fontId="27" fillId="4" borderId="0" xfId="0" applyFont="1" applyFill="1" applyAlignment="1">
      <alignment wrapText="1"/>
    </xf>
    <xf numFmtId="0" fontId="28" fillId="4" borderId="0" xfId="0" applyFont="1" applyFill="1" applyAlignment="1">
      <alignment wrapText="1"/>
    </xf>
    <xf numFmtId="0" fontId="32" fillId="4" borderId="0" xfId="0" applyFont="1" applyFill="1" applyAlignment="1">
      <alignment wrapText="1"/>
    </xf>
    <xf numFmtId="4" fontId="13" fillId="0" borderId="15" xfId="0" applyNumberFormat="1" applyFont="1" applyBorder="1"/>
    <xf numFmtId="0" fontId="15" fillId="0" borderId="0" xfId="0" applyFont="1"/>
    <xf numFmtId="0" fontId="33" fillId="0" borderId="0" xfId="0" applyFont="1" applyAlignment="1">
      <alignment horizontal="right"/>
    </xf>
    <xf numFmtId="0" fontId="26" fillId="0" borderId="0" xfId="0" applyFont="1" applyAlignment="1">
      <alignment vertical="center" wrapText="1"/>
    </xf>
    <xf numFmtId="0" fontId="27" fillId="0" borderId="0" xfId="0" applyFont="1" applyAlignment="1">
      <alignment wrapText="1"/>
    </xf>
    <xf numFmtId="0" fontId="31" fillId="0" borderId="0" xfId="0" applyFont="1"/>
    <xf numFmtId="0" fontId="35" fillId="0" borderId="0" xfId="0" applyFont="1"/>
    <xf numFmtId="4" fontId="31" fillId="4" borderId="0" xfId="0" applyNumberFormat="1" applyFont="1" applyFill="1"/>
    <xf numFmtId="0" fontId="3" fillId="0" borderId="0" xfId="0" applyFont="1"/>
    <xf numFmtId="4" fontId="17" fillId="4" borderId="24" xfId="0" applyNumberFormat="1" applyFont="1" applyFill="1" applyBorder="1" applyAlignment="1">
      <alignment vertical="center"/>
    </xf>
    <xf numFmtId="4" fontId="3" fillId="4" borderId="0" xfId="0" applyNumberFormat="1" applyFont="1" applyFill="1" applyAlignment="1">
      <alignment vertical="center" wrapText="1"/>
    </xf>
    <xf numFmtId="0" fontId="38" fillId="0" borderId="0" xfId="0" applyFont="1" applyAlignment="1">
      <alignment horizontal="left" wrapText="1"/>
    </xf>
    <xf numFmtId="0" fontId="37" fillId="0" borderId="0" xfId="0" applyFont="1" applyAlignment="1">
      <alignment horizontal="left" wrapText="1"/>
    </xf>
    <xf numFmtId="0" fontId="17" fillId="8" borderId="19" xfId="2" applyFont="1" applyFill="1" applyBorder="1" applyAlignment="1">
      <alignment horizontal="center" wrapText="1"/>
    </xf>
    <xf numFmtId="0" fontId="17" fillId="8" borderId="20" xfId="2" applyFont="1" applyFill="1" applyBorder="1" applyAlignment="1">
      <alignment horizontal="center" wrapText="1"/>
    </xf>
    <xf numFmtId="0" fontId="15" fillId="8" borderId="19" xfId="2" applyFont="1" applyFill="1" applyBorder="1" applyAlignment="1">
      <alignment horizontal="right" vertical="center"/>
    </xf>
    <xf numFmtId="4" fontId="15" fillId="4" borderId="15" xfId="0" applyNumberFormat="1" applyFont="1" applyFill="1" applyBorder="1" applyAlignment="1">
      <alignment horizontal="right" vertical="center"/>
    </xf>
    <xf numFmtId="4" fontId="15" fillId="4" borderId="21" xfId="0" applyNumberFormat="1" applyFont="1" applyFill="1" applyBorder="1" applyAlignment="1">
      <alignment vertical="center"/>
    </xf>
    <xf numFmtId="4" fontId="17" fillId="4" borderId="15" xfId="0" applyNumberFormat="1" applyFont="1" applyFill="1" applyBorder="1" applyAlignment="1">
      <alignment vertical="center"/>
    </xf>
    <xf numFmtId="4" fontId="18" fillId="4" borderId="15" xfId="0" applyNumberFormat="1" applyFont="1" applyFill="1" applyBorder="1" applyAlignment="1">
      <alignment vertical="center"/>
    </xf>
    <xf numFmtId="4" fontId="18" fillId="8" borderId="25" xfId="2" applyNumberFormat="1" applyFont="1" applyFill="1" applyBorder="1" applyAlignment="1">
      <alignment vertical="center"/>
    </xf>
    <xf numFmtId="4" fontId="18" fillId="4" borderId="15" xfId="0" applyNumberFormat="1" applyFont="1" applyFill="1" applyBorder="1" applyAlignment="1">
      <alignment horizontal="right" vertical="center"/>
    </xf>
    <xf numFmtId="4" fontId="15" fillId="8" borderId="25" xfId="0" applyNumberFormat="1" applyFont="1" applyFill="1" applyBorder="1" applyAlignment="1">
      <alignment vertical="center"/>
    </xf>
    <xf numFmtId="0" fontId="17" fillId="4" borderId="3" xfId="0" applyFont="1" applyFill="1" applyBorder="1" applyAlignment="1">
      <alignment horizontal="center" vertical="center" wrapText="1"/>
    </xf>
    <xf numFmtId="4" fontId="20" fillId="4" borderId="15" xfId="0" applyNumberFormat="1" applyFont="1" applyFill="1" applyBorder="1" applyAlignment="1">
      <alignment vertical="center"/>
    </xf>
    <xf numFmtId="0" fontId="13" fillId="0" borderId="1" xfId="0" applyFont="1" applyBorder="1" applyAlignment="1">
      <alignment horizontal="left" vertical="center"/>
    </xf>
    <xf numFmtId="4" fontId="13" fillId="0" borderId="15" xfId="0" applyNumberFormat="1" applyFont="1" applyBorder="1" applyAlignment="1">
      <alignment vertical="center"/>
    </xf>
    <xf numFmtId="0" fontId="13" fillId="0" borderId="3" xfId="0" applyFont="1" applyBorder="1" applyAlignment="1">
      <alignment horizontal="left" vertical="center"/>
    </xf>
    <xf numFmtId="4" fontId="13" fillId="0" borderId="24" xfId="0" applyNumberFormat="1" applyFont="1" applyBorder="1"/>
    <xf numFmtId="4" fontId="17" fillId="0" borderId="15" xfId="0" applyNumberFormat="1" applyFont="1" applyBorder="1" applyAlignment="1">
      <alignment vertical="center"/>
    </xf>
    <xf numFmtId="4" fontId="17" fillId="0" borderId="24" xfId="0" applyNumberFormat="1" applyFont="1" applyBorder="1" applyAlignment="1">
      <alignment vertical="center"/>
    </xf>
    <xf numFmtId="4" fontId="39" fillId="0" borderId="0" xfId="0" applyNumberFormat="1" applyFont="1"/>
    <xf numFmtId="4" fontId="18" fillId="0" borderId="15" xfId="0" applyNumberFormat="1" applyFont="1" applyBorder="1"/>
    <xf numFmtId="4" fontId="3" fillId="0" borderId="0" xfId="0" applyNumberFormat="1" applyFont="1"/>
    <xf numFmtId="4" fontId="25" fillId="0" borderId="0" xfId="0" applyNumberFormat="1" applyFont="1"/>
    <xf numFmtId="0" fontId="25" fillId="0" borderId="0" xfId="0" applyFont="1" applyAlignment="1">
      <alignment vertical="center" wrapText="1"/>
    </xf>
    <xf numFmtId="4" fontId="17" fillId="0" borderId="0" xfId="0" applyNumberFormat="1" applyFont="1" applyAlignment="1">
      <alignment vertical="center" wrapText="1"/>
    </xf>
    <xf numFmtId="4" fontId="17" fillId="0" borderId="0" xfId="0" applyNumberFormat="1" applyFont="1" applyAlignment="1">
      <alignment horizontal="center" vertical="center" wrapText="1"/>
    </xf>
    <xf numFmtId="4" fontId="15" fillId="0" borderId="0" xfId="0" applyNumberFormat="1" applyFont="1" applyAlignment="1">
      <alignment vertical="center" wrapText="1"/>
    </xf>
    <xf numFmtId="4" fontId="17" fillId="0" borderId="0" xfId="0" applyNumberFormat="1" applyFont="1"/>
    <xf numFmtId="4" fontId="17" fillId="0" borderId="1" xfId="0" applyNumberFormat="1" applyFont="1" applyBorder="1"/>
    <xf numFmtId="4" fontId="17" fillId="0" borderId="1" xfId="0" applyNumberFormat="1" applyFont="1" applyBorder="1" applyAlignment="1">
      <alignment vertical="center" wrapText="1"/>
    </xf>
    <xf numFmtId="4" fontId="13" fillId="0" borderId="0" xfId="0" applyNumberFormat="1" applyFont="1" applyAlignment="1">
      <alignment vertical="center" wrapText="1"/>
    </xf>
    <xf numFmtId="4" fontId="30" fillId="0" borderId="0" xfId="0" applyNumberFormat="1" applyFont="1"/>
    <xf numFmtId="0" fontId="12" fillId="0" borderId="0" xfId="0" applyFont="1" applyAlignment="1">
      <alignment vertical="top" wrapText="1"/>
    </xf>
    <xf numFmtId="0" fontId="36" fillId="0" borderId="0" xfId="0" applyFont="1" applyAlignment="1">
      <alignment wrapText="1"/>
    </xf>
    <xf numFmtId="4" fontId="40" fillId="4" borderId="0" xfId="0" applyNumberFormat="1" applyFont="1" applyFill="1"/>
    <xf numFmtId="165" fontId="21" fillId="4" borderId="0" xfId="0" applyNumberFormat="1" applyFont="1" applyFill="1" applyAlignment="1">
      <alignment vertical="top" wrapText="1"/>
    </xf>
    <xf numFmtId="0" fontId="12" fillId="4" borderId="0" xfId="0" applyFont="1" applyFill="1" applyAlignment="1">
      <alignment vertical="top" wrapText="1"/>
    </xf>
    <xf numFmtId="4" fontId="17" fillId="8" borderId="0" xfId="0" applyNumberFormat="1" applyFont="1" applyFill="1" applyAlignment="1">
      <alignment horizontal="center" vertical="center"/>
    </xf>
    <xf numFmtId="4" fontId="13" fillId="7" borderId="0" xfId="3" applyNumberFormat="1" applyFont="1" applyFill="1"/>
    <xf numFmtId="4" fontId="15" fillId="8" borderId="26" xfId="0" applyNumberFormat="1" applyFont="1" applyFill="1" applyBorder="1" applyAlignment="1">
      <alignment horizontal="center" vertical="center"/>
    </xf>
    <xf numFmtId="4" fontId="15" fillId="8" borderId="1" xfId="0" applyNumberFormat="1" applyFont="1" applyFill="1" applyBorder="1" applyAlignment="1">
      <alignment horizontal="center" vertical="center"/>
    </xf>
    <xf numFmtId="0" fontId="13" fillId="4" borderId="0" xfId="0" applyFont="1" applyFill="1" applyAlignment="1">
      <alignment horizontal="center" vertical="center" wrapText="1"/>
    </xf>
    <xf numFmtId="0" fontId="5" fillId="4" borderId="27" xfId="0" applyFont="1" applyFill="1" applyBorder="1"/>
    <xf numFmtId="4" fontId="17" fillId="8" borderId="19" xfId="0" applyNumberFormat="1" applyFont="1" applyFill="1" applyBorder="1" applyAlignment="1">
      <alignment horizontal="center" vertical="center"/>
    </xf>
    <xf numFmtId="4" fontId="13" fillId="7" borderId="19" xfId="3" applyNumberFormat="1" applyFont="1" applyFill="1" applyBorder="1"/>
    <xf numFmtId="4" fontId="13" fillId="7" borderId="40" xfId="3" applyNumberFormat="1" applyFont="1" applyFill="1" applyBorder="1" applyAlignment="1">
      <alignment horizontal="center"/>
    </xf>
    <xf numFmtId="0" fontId="45" fillId="4" borderId="0" xfId="0" applyFont="1" applyFill="1" applyAlignment="1">
      <alignment vertical="center" wrapText="1"/>
    </xf>
    <xf numFmtId="0" fontId="45" fillId="4" borderId="0" xfId="0" applyFont="1" applyFill="1" applyAlignment="1">
      <alignment horizontal="center" vertical="center"/>
    </xf>
    <xf numFmtId="0" fontId="40" fillId="4" borderId="0" xfId="0" applyFont="1" applyFill="1" applyAlignment="1">
      <alignment horizontal="left" vertical="top" wrapText="1"/>
    </xf>
    <xf numFmtId="0" fontId="46" fillId="4" borderId="0" xfId="0" applyFont="1" applyFill="1" applyAlignment="1">
      <alignment horizontal="center" vertical="center" wrapText="1"/>
    </xf>
    <xf numFmtId="0" fontId="46" fillId="0" borderId="0" xfId="0" applyFont="1" applyAlignment="1">
      <alignment horizontal="left" vertical="center" wrapText="1"/>
    </xf>
    <xf numFmtId="0" fontId="47" fillId="4" borderId="0" xfId="0" applyFont="1" applyFill="1" applyAlignment="1">
      <alignment vertical="top" wrapText="1"/>
    </xf>
    <xf numFmtId="0" fontId="47" fillId="4" borderId="0" xfId="0" applyFont="1" applyFill="1" applyAlignment="1">
      <alignment vertical="center"/>
    </xf>
    <xf numFmtId="0" fontId="40" fillId="4" borderId="0" xfId="0" applyFont="1" applyFill="1"/>
    <xf numFmtId="0" fontId="45" fillId="0" borderId="0" xfId="0" applyFont="1"/>
    <xf numFmtId="0" fontId="40" fillId="0" borderId="0" xfId="0" applyFont="1"/>
    <xf numFmtId="4" fontId="40" fillId="0" borderId="0" xfId="0" applyNumberFormat="1" applyFont="1"/>
    <xf numFmtId="0" fontId="41" fillId="4" borderId="0" xfId="0" applyFont="1" applyFill="1"/>
    <xf numFmtId="0" fontId="42" fillId="0" borderId="0" xfId="0" applyFont="1" applyAlignment="1">
      <alignment vertical="center" wrapText="1"/>
    </xf>
    <xf numFmtId="4" fontId="45" fillId="0" borderId="0" xfId="0" applyNumberFormat="1" applyFont="1"/>
    <xf numFmtId="0" fontId="48" fillId="0" borderId="0" xfId="0" applyFont="1" applyAlignment="1">
      <alignment horizontal="left" wrapText="1"/>
    </xf>
    <xf numFmtId="0" fontId="41" fillId="0" borderId="0" xfId="0" applyFont="1"/>
    <xf numFmtId="4" fontId="45" fillId="4" borderId="0" xfId="2" applyNumberFormat="1" applyFont="1" applyFill="1" applyBorder="1" applyAlignment="1">
      <alignment horizontal="right"/>
    </xf>
    <xf numFmtId="0" fontId="47" fillId="0" borderId="0" xfId="0" applyFont="1" applyAlignment="1">
      <alignment horizontal="center" wrapText="1"/>
    </xf>
    <xf numFmtId="0" fontId="42" fillId="4" borderId="0" xfId="0" applyFont="1" applyFill="1" applyAlignment="1">
      <alignment vertical="top" wrapText="1"/>
    </xf>
    <xf numFmtId="0" fontId="49" fillId="0" borderId="0" xfId="0" applyFont="1"/>
    <xf numFmtId="9" fontId="45" fillId="0" borderId="0" xfId="0" applyNumberFormat="1" applyFont="1"/>
    <xf numFmtId="0" fontId="47" fillId="0" borderId="0" xfId="0" applyFont="1" applyAlignment="1">
      <alignment wrapText="1"/>
    </xf>
    <xf numFmtId="0" fontId="40" fillId="4" borderId="0" xfId="0" applyFont="1" applyFill="1" applyAlignment="1">
      <alignment horizontal="left" wrapText="1"/>
    </xf>
    <xf numFmtId="0" fontId="22" fillId="4" borderId="0" xfId="0" applyFont="1" applyFill="1"/>
    <xf numFmtId="4" fontId="15" fillId="8" borderId="41" xfId="2" applyNumberFormat="1" applyFont="1" applyFill="1" applyBorder="1" applyAlignment="1">
      <alignment vertical="center"/>
    </xf>
    <xf numFmtId="4" fontId="17" fillId="0" borderId="42" xfId="0" applyNumberFormat="1" applyFont="1" applyBorder="1" applyAlignment="1">
      <alignment vertical="center"/>
    </xf>
    <xf numFmtId="0" fontId="42" fillId="0" borderId="0" xfId="0" applyFont="1" applyAlignment="1">
      <alignment wrapText="1"/>
    </xf>
    <xf numFmtId="0" fontId="42" fillId="0" borderId="43" xfId="0" applyFont="1" applyBorder="1" applyAlignment="1">
      <alignment wrapText="1"/>
    </xf>
    <xf numFmtId="0" fontId="50" fillId="0" borderId="0" xfId="0" applyFont="1" applyAlignment="1">
      <alignment wrapText="1"/>
    </xf>
    <xf numFmtId="0" fontId="50" fillId="0" borderId="0" xfId="0" applyFont="1" applyAlignment="1">
      <alignment horizontal="left"/>
    </xf>
    <xf numFmtId="4" fontId="15" fillId="0" borderId="15" xfId="0" applyNumberFormat="1" applyFont="1" applyBorder="1"/>
    <xf numFmtId="4" fontId="49" fillId="0" borderId="0" xfId="0" applyNumberFormat="1" applyFont="1"/>
    <xf numFmtId="4" fontId="13" fillId="0" borderId="15" xfId="0" applyNumberFormat="1" applyFont="1" applyBorder="1" applyAlignment="1">
      <alignment horizontal="right"/>
    </xf>
    <xf numFmtId="4" fontId="5" fillId="7" borderId="44" xfId="0" applyNumberFormat="1" applyFont="1" applyFill="1" applyBorder="1" applyAlignment="1">
      <alignment vertical="center"/>
    </xf>
    <xf numFmtId="4" fontId="28" fillId="4" borderId="6" xfId="0" applyNumberFormat="1" applyFont="1" applyFill="1" applyBorder="1"/>
    <xf numFmtId="4" fontId="5" fillId="7" borderId="1" xfId="0" applyNumberFormat="1" applyFont="1" applyFill="1" applyBorder="1" applyAlignment="1">
      <alignment vertical="center"/>
    </xf>
    <xf numFmtId="4" fontId="28" fillId="4" borderId="1" xfId="0" applyNumberFormat="1" applyFont="1" applyFill="1" applyBorder="1"/>
    <xf numFmtId="0" fontId="13" fillId="0" borderId="0" xfId="0" applyFont="1" applyAlignment="1">
      <alignment horizontal="left" vertical="center" wrapText="1"/>
    </xf>
    <xf numFmtId="4" fontId="18" fillId="4" borderId="12" xfId="0" applyNumberFormat="1" applyFont="1" applyFill="1" applyBorder="1" applyAlignment="1">
      <alignment horizontal="right" vertical="top"/>
    </xf>
    <xf numFmtId="4" fontId="18" fillId="4" borderId="29" xfId="0" applyNumberFormat="1" applyFont="1" applyFill="1" applyBorder="1" applyAlignment="1">
      <alignment horizontal="right" vertical="top"/>
    </xf>
    <xf numFmtId="4" fontId="18" fillId="4" borderId="13" xfId="0" applyNumberFormat="1" applyFont="1" applyFill="1" applyBorder="1" applyAlignment="1">
      <alignment horizontal="right" vertical="top"/>
    </xf>
    <xf numFmtId="0" fontId="13" fillId="4" borderId="12" xfId="0" applyFont="1" applyFill="1" applyBorder="1" applyAlignment="1">
      <alignment horizontal="center"/>
    </xf>
    <xf numFmtId="0" fontId="13" fillId="4" borderId="30" xfId="0" applyFont="1" applyFill="1" applyBorder="1" applyAlignment="1">
      <alignment horizontal="center"/>
    </xf>
    <xf numFmtId="0" fontId="18" fillId="4" borderId="36" xfId="0" applyFont="1" applyFill="1" applyBorder="1" applyAlignment="1">
      <alignment horizontal="left" vertical="top" wrapText="1"/>
    </xf>
    <xf numFmtId="0" fontId="18" fillId="4" borderId="29" xfId="0" applyFont="1" applyFill="1" applyBorder="1" applyAlignment="1">
      <alignment horizontal="left" vertical="top" wrapText="1"/>
    </xf>
    <xf numFmtId="0" fontId="18" fillId="4" borderId="30" xfId="0" applyFont="1" applyFill="1" applyBorder="1" applyAlignment="1">
      <alignment horizontal="left" vertical="top" wrapText="1"/>
    </xf>
    <xf numFmtId="0" fontId="18" fillId="8" borderId="26" xfId="0" applyFont="1" applyFill="1" applyBorder="1" applyAlignment="1">
      <alignment horizontal="center" vertical="center"/>
    </xf>
    <xf numFmtId="0" fontId="18" fillId="8" borderId="27" xfId="0" applyFont="1" applyFill="1" applyBorder="1" applyAlignment="1">
      <alignment horizontal="center" vertical="center"/>
    </xf>
    <xf numFmtId="0" fontId="18" fillId="8" borderId="38" xfId="0" applyFont="1" applyFill="1" applyBorder="1" applyAlignment="1">
      <alignment horizontal="center" vertical="center"/>
    </xf>
    <xf numFmtId="0" fontId="18" fillId="8" borderId="28" xfId="0" applyFont="1" applyFill="1" applyBorder="1" applyAlignment="1">
      <alignment horizontal="center" vertical="center"/>
    </xf>
    <xf numFmtId="0" fontId="13" fillId="4" borderId="10" xfId="0" applyFont="1" applyFill="1" applyBorder="1" applyAlignment="1">
      <alignment horizontal="left" vertical="top" wrapText="1"/>
    </xf>
    <xf numFmtId="0" fontId="13" fillId="4" borderId="7" xfId="0" applyFont="1" applyFill="1" applyBorder="1" applyAlignment="1">
      <alignment horizontal="left" vertical="top" wrapText="1"/>
    </xf>
    <xf numFmtId="0" fontId="13" fillId="4" borderId="8" xfId="0" applyFont="1" applyFill="1" applyBorder="1" applyAlignment="1">
      <alignment horizontal="left" vertical="top" wrapText="1"/>
    </xf>
    <xf numFmtId="4" fontId="13" fillId="4" borderId="6" xfId="0" applyNumberFormat="1" applyFont="1" applyFill="1" applyBorder="1" applyAlignment="1">
      <alignment horizontal="right" vertical="top"/>
    </xf>
    <xf numFmtId="4" fontId="13" fillId="4" borderId="8" xfId="0" applyNumberFormat="1" applyFont="1" applyFill="1" applyBorder="1" applyAlignment="1">
      <alignment horizontal="right" vertical="top"/>
    </xf>
    <xf numFmtId="0" fontId="18" fillId="8" borderId="39" xfId="0" applyFont="1" applyFill="1" applyBorder="1" applyAlignment="1">
      <alignment horizontal="center" vertical="center" wrapText="1"/>
    </xf>
    <xf numFmtId="0" fontId="18" fillId="8" borderId="27" xfId="0" applyFont="1" applyFill="1" applyBorder="1" applyAlignment="1">
      <alignment horizontal="center" vertical="center" wrapText="1"/>
    </xf>
    <xf numFmtId="0" fontId="18" fillId="8" borderId="28" xfId="0" applyFont="1" applyFill="1" applyBorder="1" applyAlignment="1">
      <alignment horizontal="center" vertical="center" wrapText="1"/>
    </xf>
    <xf numFmtId="4" fontId="13" fillId="4" borderId="6" xfId="0" applyNumberFormat="1" applyFont="1" applyFill="1" applyBorder="1" applyAlignment="1">
      <alignment horizontal="right"/>
    </xf>
    <xf numFmtId="4" fontId="13" fillId="4" borderId="8" xfId="0" applyNumberFormat="1" applyFont="1" applyFill="1" applyBorder="1" applyAlignment="1">
      <alignment horizontal="right"/>
    </xf>
    <xf numFmtId="4" fontId="13" fillId="4" borderId="7" xfId="0" applyNumberFormat="1" applyFont="1" applyFill="1" applyBorder="1" applyAlignment="1">
      <alignment horizontal="right" vertical="top"/>
    </xf>
    <xf numFmtId="4" fontId="13" fillId="4" borderId="11" xfId="0" applyNumberFormat="1" applyFont="1" applyFill="1" applyBorder="1" applyAlignment="1">
      <alignment horizontal="right" vertical="top"/>
    </xf>
    <xf numFmtId="0" fontId="17" fillId="4" borderId="0" xfId="0" applyFont="1" applyFill="1" applyAlignment="1">
      <alignment horizontal="left" vertical="center"/>
    </xf>
    <xf numFmtId="0" fontId="34" fillId="4" borderId="10" xfId="0" applyFont="1" applyFill="1" applyBorder="1" applyAlignment="1">
      <alignment horizontal="left" vertical="top" wrapText="1"/>
    </xf>
    <xf numFmtId="0" fontId="34" fillId="4" borderId="7" xfId="0" applyFont="1" applyFill="1" applyBorder="1" applyAlignment="1">
      <alignment horizontal="left" vertical="top" wrapText="1"/>
    </xf>
    <xf numFmtId="0" fontId="34" fillId="4" borderId="8" xfId="0" applyFont="1" applyFill="1" applyBorder="1" applyAlignment="1">
      <alignment horizontal="left" vertical="top" wrapText="1"/>
    </xf>
    <xf numFmtId="4" fontId="18" fillId="4" borderId="6" xfId="0" applyNumberFormat="1" applyFont="1" applyFill="1" applyBorder="1" applyAlignment="1">
      <alignment horizontal="right" vertical="top"/>
    </xf>
    <xf numFmtId="4" fontId="18" fillId="4" borderId="7" xfId="0" applyNumberFormat="1" applyFont="1" applyFill="1" applyBorder="1" applyAlignment="1">
      <alignment horizontal="right" vertical="top"/>
    </xf>
    <xf numFmtId="4" fontId="18" fillId="4" borderId="11" xfId="0" applyNumberFormat="1" applyFont="1" applyFill="1" applyBorder="1" applyAlignment="1">
      <alignment horizontal="right" vertical="top"/>
    </xf>
    <xf numFmtId="0" fontId="18" fillId="4" borderId="10" xfId="0" applyFont="1" applyFill="1" applyBorder="1" applyAlignment="1">
      <alignment horizontal="left" vertical="top" wrapText="1"/>
    </xf>
    <xf numFmtId="0" fontId="18" fillId="4" borderId="7" xfId="0" applyFont="1" applyFill="1" applyBorder="1" applyAlignment="1">
      <alignment horizontal="left" vertical="top" wrapText="1"/>
    </xf>
    <xf numFmtId="0" fontId="18" fillId="4" borderId="8" xfId="0" applyFont="1" applyFill="1" applyBorder="1" applyAlignment="1">
      <alignment horizontal="left" vertical="top" wrapText="1"/>
    </xf>
    <xf numFmtId="4" fontId="13" fillId="4" borderId="6" xfId="0" applyNumberFormat="1" applyFont="1" applyFill="1" applyBorder="1" applyAlignment="1">
      <alignment horizontal="center" vertical="top"/>
    </xf>
    <xf numFmtId="4" fontId="13" fillId="4" borderId="7" xfId="0" applyNumberFormat="1" applyFont="1" applyFill="1" applyBorder="1" applyAlignment="1">
      <alignment horizontal="center" vertical="top"/>
    </xf>
    <xf numFmtId="4" fontId="13" fillId="4" borderId="11" xfId="0" applyNumberFormat="1" applyFont="1" applyFill="1" applyBorder="1" applyAlignment="1">
      <alignment horizontal="center" vertical="top"/>
    </xf>
    <xf numFmtId="4" fontId="13" fillId="4" borderId="6" xfId="0" applyNumberFormat="1" applyFont="1" applyFill="1" applyBorder="1" applyAlignment="1">
      <alignment horizontal="right" vertical="center"/>
    </xf>
    <xf numFmtId="4" fontId="13" fillId="4" borderId="8" xfId="0" applyNumberFormat="1" applyFont="1" applyFill="1" applyBorder="1" applyAlignment="1">
      <alignment horizontal="right" vertical="center"/>
    </xf>
    <xf numFmtId="4" fontId="13" fillId="4" borderId="7" xfId="0" applyNumberFormat="1" applyFont="1" applyFill="1" applyBorder="1" applyAlignment="1">
      <alignment horizontal="right" vertical="center"/>
    </xf>
    <xf numFmtId="4" fontId="13" fillId="4" borderId="11" xfId="0" applyNumberFormat="1" applyFont="1" applyFill="1" applyBorder="1" applyAlignment="1">
      <alignment horizontal="right" vertical="center"/>
    </xf>
    <xf numFmtId="0" fontId="15" fillId="4" borderId="0" xfId="0" applyFont="1" applyFill="1" applyAlignment="1">
      <alignment horizontal="center" vertical="center" wrapText="1"/>
    </xf>
    <xf numFmtId="0" fontId="17" fillId="4" borderId="0" xfId="0" applyFont="1" applyFill="1" applyAlignment="1">
      <alignment horizontal="left" vertical="center" wrapText="1"/>
    </xf>
    <xf numFmtId="0" fontId="15" fillId="4" borderId="0" xfId="0" applyFont="1" applyFill="1" applyAlignment="1">
      <alignment horizontal="center" vertical="center"/>
    </xf>
    <xf numFmtId="0" fontId="13" fillId="4" borderId="0" xfId="0" applyFont="1" applyFill="1" applyAlignment="1">
      <alignment horizontal="left" vertical="center" wrapText="1"/>
    </xf>
    <xf numFmtId="0" fontId="17" fillId="4" borderId="3" xfId="0" applyFont="1" applyFill="1" applyBorder="1" applyAlignment="1">
      <alignment horizontal="left"/>
    </xf>
    <xf numFmtId="0" fontId="15" fillId="8" borderId="26" xfId="2" applyFont="1" applyFill="1" applyBorder="1" applyAlignment="1">
      <alignment horizontal="center" vertical="center"/>
    </xf>
    <xf numFmtId="0" fontId="15" fillId="8" borderId="27" xfId="2" applyFont="1" applyFill="1" applyBorder="1" applyAlignment="1">
      <alignment horizontal="center" vertical="center"/>
    </xf>
    <xf numFmtId="0" fontId="15" fillId="8" borderId="28" xfId="2" applyFont="1" applyFill="1" applyBorder="1" applyAlignment="1">
      <alignment horizontal="center" vertical="center"/>
    </xf>
    <xf numFmtId="0" fontId="17"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left" vertical="top" wrapText="1"/>
    </xf>
    <xf numFmtId="0" fontId="18" fillId="4" borderId="0" xfId="3" applyFont="1" applyFill="1" applyAlignment="1">
      <alignment horizontal="center" vertical="center"/>
    </xf>
    <xf numFmtId="0" fontId="13" fillId="0" borderId="1" xfId="0" applyFont="1" applyBorder="1" applyAlignment="1">
      <alignment horizontal="left" vertical="center" wrapText="1"/>
    </xf>
    <xf numFmtId="0" fontId="15" fillId="4" borderId="1" xfId="0" applyFont="1" applyFill="1" applyBorder="1" applyAlignment="1">
      <alignment horizontal="center"/>
    </xf>
    <xf numFmtId="0" fontId="15" fillId="4" borderId="1" xfId="0" applyFont="1" applyFill="1" applyBorder="1" applyAlignment="1">
      <alignment horizontal="center" vertical="center" wrapText="1"/>
    </xf>
    <xf numFmtId="0" fontId="17" fillId="4" borderId="1" xfId="0" applyFont="1" applyFill="1" applyBorder="1" applyAlignment="1">
      <alignment horizontal="left"/>
    </xf>
    <xf numFmtId="0" fontId="17" fillId="4" borderId="1" xfId="0" applyFont="1" applyFill="1" applyBorder="1" applyAlignment="1">
      <alignment horizontal="left" vertical="center"/>
    </xf>
    <xf numFmtId="49" fontId="17" fillId="4" borderId="0" xfId="0" applyNumberFormat="1" applyFont="1" applyFill="1" applyAlignment="1">
      <alignment horizontal="left" vertical="center" wrapText="1"/>
    </xf>
    <xf numFmtId="0" fontId="13" fillId="4" borderId="6" xfId="0" applyFont="1" applyFill="1" applyBorder="1" applyAlignment="1">
      <alignment horizontal="left"/>
    </xf>
    <xf numFmtId="0" fontId="13" fillId="4" borderId="7" xfId="0" applyFont="1" applyFill="1" applyBorder="1" applyAlignment="1">
      <alignment horizontal="left"/>
    </xf>
    <xf numFmtId="0" fontId="13" fillId="4" borderId="8" xfId="0" applyFont="1" applyFill="1" applyBorder="1" applyAlignment="1">
      <alignment horizontal="left"/>
    </xf>
    <xf numFmtId="0" fontId="13" fillId="4" borderId="10" xfId="0" applyFont="1" applyFill="1" applyBorder="1" applyAlignment="1">
      <alignment horizontal="left" vertical="center"/>
    </xf>
    <xf numFmtId="0" fontId="13" fillId="4" borderId="7" xfId="0" applyFont="1" applyFill="1" applyBorder="1" applyAlignment="1">
      <alignment horizontal="left" vertical="center"/>
    </xf>
    <xf numFmtId="0" fontId="13" fillId="4" borderId="8" xfId="0" applyFont="1" applyFill="1" applyBorder="1" applyAlignment="1">
      <alignment horizontal="left" vertical="center"/>
    </xf>
    <xf numFmtId="0" fontId="17" fillId="4" borderId="0" xfId="0" applyFont="1" applyFill="1" applyAlignment="1">
      <alignment horizontal="left"/>
    </xf>
    <xf numFmtId="0" fontId="15" fillId="4" borderId="0" xfId="0" applyFont="1" applyFill="1" applyAlignment="1">
      <alignment horizontal="center"/>
    </xf>
    <xf numFmtId="0" fontId="15" fillId="4" borderId="2" xfId="0" applyFont="1" applyFill="1" applyBorder="1" applyAlignment="1">
      <alignment horizontal="center"/>
    </xf>
    <xf numFmtId="0" fontId="18" fillId="6" borderId="20" xfId="3" applyFont="1" applyFill="1" applyBorder="1" applyAlignment="1">
      <alignment horizontal="center" vertical="top" wrapText="1"/>
    </xf>
    <xf numFmtId="0" fontId="17" fillId="4" borderId="0" xfId="0" applyFont="1" applyFill="1" applyAlignment="1">
      <alignment horizontal="left" wrapText="1"/>
    </xf>
    <xf numFmtId="0" fontId="15" fillId="8" borderId="17" xfId="2" applyFont="1" applyFill="1" applyBorder="1" applyAlignment="1">
      <alignment horizontal="center" vertical="center"/>
    </xf>
    <xf numFmtId="0" fontId="18" fillId="7" borderId="2" xfId="3" applyFont="1" applyFill="1" applyBorder="1" applyAlignment="1">
      <alignment horizontal="center" vertical="top" wrapText="1"/>
    </xf>
    <xf numFmtId="0" fontId="18" fillId="7" borderId="20" xfId="3" applyFont="1" applyFill="1" applyBorder="1" applyAlignment="1">
      <alignment horizontal="center" vertical="top" wrapText="1"/>
    </xf>
    <xf numFmtId="0" fontId="17" fillId="8" borderId="20" xfId="2" applyFont="1" applyFill="1" applyBorder="1" applyAlignment="1">
      <alignment horizontal="center" vertical="center"/>
    </xf>
    <xf numFmtId="0" fontId="15" fillId="8" borderId="20" xfId="2" applyFont="1" applyFill="1" applyBorder="1" applyAlignment="1">
      <alignment horizontal="center" vertical="center"/>
    </xf>
    <xf numFmtId="0" fontId="17" fillId="7" borderId="2" xfId="0" applyFont="1" applyFill="1" applyBorder="1" applyAlignment="1">
      <alignment horizontal="center"/>
    </xf>
    <xf numFmtId="0" fontId="13" fillId="4" borderId="1" xfId="0" applyFont="1" applyFill="1" applyBorder="1" applyAlignment="1">
      <alignment horizontal="center"/>
    </xf>
    <xf numFmtId="0" fontId="18" fillId="4" borderId="1" xfId="0" applyFont="1" applyFill="1" applyBorder="1" applyAlignment="1">
      <alignment horizontal="center"/>
    </xf>
    <xf numFmtId="0" fontId="13" fillId="4" borderId="1" xfId="0" applyFont="1" applyFill="1" applyBorder="1" applyAlignment="1">
      <alignment horizontal="left"/>
    </xf>
    <xf numFmtId="0" fontId="13" fillId="4" borderId="10"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3" fillId="4" borderId="8" xfId="0" applyFont="1" applyFill="1" applyBorder="1" applyAlignment="1">
      <alignment horizontal="left" vertical="center" wrapText="1"/>
    </xf>
    <xf numFmtId="4" fontId="18" fillId="4" borderId="6" xfId="0" applyNumberFormat="1" applyFont="1" applyFill="1" applyBorder="1" applyAlignment="1">
      <alignment horizontal="right" vertical="center"/>
    </xf>
    <xf numFmtId="4" fontId="18" fillId="4" borderId="8" xfId="0" applyNumberFormat="1" applyFont="1" applyFill="1" applyBorder="1" applyAlignment="1">
      <alignment horizontal="right" vertical="center"/>
    </xf>
    <xf numFmtId="0" fontId="18" fillId="4" borderId="0" xfId="0" applyFont="1" applyFill="1" applyAlignment="1">
      <alignment horizontal="center" vertical="center"/>
    </xf>
    <xf numFmtId="0" fontId="13" fillId="4" borderId="37" xfId="0" applyFont="1" applyFill="1" applyBorder="1" applyAlignment="1">
      <alignment horizontal="center" vertical="center" wrapText="1"/>
    </xf>
    <xf numFmtId="4" fontId="18" fillId="4" borderId="6" xfId="0" applyNumberFormat="1" applyFont="1" applyFill="1" applyBorder="1" applyAlignment="1">
      <alignment horizontal="center" vertical="top"/>
    </xf>
    <xf numFmtId="4" fontId="18" fillId="4" borderId="7" xfId="0" applyNumberFormat="1" applyFont="1" applyFill="1" applyBorder="1" applyAlignment="1">
      <alignment horizontal="center" vertical="top"/>
    </xf>
    <xf numFmtId="4" fontId="18" fillId="4" borderId="11" xfId="0" applyNumberFormat="1" applyFont="1" applyFill="1" applyBorder="1" applyAlignment="1">
      <alignment horizontal="center" vertical="top"/>
    </xf>
    <xf numFmtId="0" fontId="18" fillId="7" borderId="20" xfId="3" applyFont="1" applyFill="1" applyBorder="1" applyAlignment="1">
      <alignment horizont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7" fillId="4" borderId="1" xfId="0" applyFont="1" applyFill="1" applyBorder="1" applyAlignment="1">
      <alignment horizontal="left" wrapText="1"/>
    </xf>
    <xf numFmtId="0" fontId="17" fillId="4" borderId="31" xfId="0" applyFont="1" applyFill="1" applyBorder="1" applyAlignment="1">
      <alignment horizontal="left" vertical="center"/>
    </xf>
    <xf numFmtId="0" fontId="17" fillId="4" borderId="32" xfId="0" applyFont="1" applyFill="1" applyBorder="1" applyAlignment="1">
      <alignment horizontal="left" vertical="center"/>
    </xf>
    <xf numFmtId="0" fontId="17" fillId="4" borderId="33" xfId="0" applyFont="1" applyFill="1" applyBorder="1" applyAlignment="1">
      <alignment horizontal="left" vertical="center"/>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7" fillId="4" borderId="6" xfId="0" applyFont="1" applyFill="1" applyBorder="1" applyAlignment="1">
      <alignment horizontal="left" vertical="center"/>
    </xf>
    <xf numFmtId="0" fontId="17" fillId="4" borderId="7" xfId="0" applyFont="1" applyFill="1" applyBorder="1" applyAlignment="1">
      <alignment horizontal="left" vertical="center"/>
    </xf>
    <xf numFmtId="0" fontId="17" fillId="4" borderId="8" xfId="0" applyFont="1" applyFill="1" applyBorder="1" applyAlignment="1">
      <alignment horizontal="left" vertical="center"/>
    </xf>
    <xf numFmtId="0" fontId="17" fillId="4" borderId="6" xfId="0" applyFont="1" applyFill="1" applyBorder="1" applyAlignment="1">
      <alignment horizontal="left" vertical="center" wrapText="1"/>
    </xf>
    <xf numFmtId="0" fontId="17" fillId="4" borderId="7" xfId="0" applyFont="1" applyFill="1" applyBorder="1" applyAlignment="1">
      <alignment horizontal="left" vertical="center" wrapText="1"/>
    </xf>
    <xf numFmtId="0" fontId="17" fillId="4" borderId="8" xfId="0" applyFont="1" applyFill="1" applyBorder="1" applyAlignment="1">
      <alignment horizontal="left" vertical="center" wrapText="1"/>
    </xf>
    <xf numFmtId="2" fontId="17" fillId="4" borderId="0" xfId="0" applyNumberFormat="1" applyFont="1" applyFill="1" applyAlignment="1">
      <alignment horizontal="left" vertical="top" wrapText="1"/>
    </xf>
    <xf numFmtId="0" fontId="17" fillId="4" borderId="6" xfId="0" applyFont="1" applyFill="1" applyBorder="1" applyAlignment="1">
      <alignment horizontal="left"/>
    </xf>
    <xf numFmtId="0" fontId="17" fillId="4" borderId="7" xfId="0" applyFont="1" applyFill="1" applyBorder="1" applyAlignment="1">
      <alignment horizontal="left"/>
    </xf>
    <xf numFmtId="0" fontId="17" fillId="4" borderId="8" xfId="0" applyFont="1" applyFill="1" applyBorder="1" applyAlignment="1">
      <alignment horizontal="left"/>
    </xf>
    <xf numFmtId="0" fontId="17" fillId="4" borderId="14" xfId="0" applyFont="1" applyFill="1" applyBorder="1" applyAlignment="1">
      <alignment horizontal="right" vertical="top"/>
    </xf>
    <xf numFmtId="0" fontId="18" fillId="7" borderId="20" xfId="3" applyFont="1" applyFill="1" applyBorder="1" applyAlignment="1">
      <alignment horizontal="center" vertical="center" wrapText="1"/>
    </xf>
    <xf numFmtId="0" fontId="13" fillId="4" borderId="1" xfId="3" applyFont="1" applyFill="1" applyBorder="1" applyAlignment="1">
      <alignment horizontal="left" vertical="justify"/>
    </xf>
    <xf numFmtId="0" fontId="15" fillId="4" borderId="1" xfId="0" applyFont="1" applyFill="1" applyBorder="1" applyAlignment="1">
      <alignment horizontal="center" vertical="top" wrapText="1"/>
    </xf>
    <xf numFmtId="0" fontId="18" fillId="7" borderId="20" xfId="3" applyFont="1" applyFill="1" applyBorder="1" applyAlignment="1">
      <alignment horizontal="center" vertical="center"/>
    </xf>
    <xf numFmtId="0" fontId="17" fillId="0" borderId="1" xfId="0" applyFont="1" applyBorder="1" applyAlignment="1">
      <alignment horizontal="left"/>
    </xf>
    <xf numFmtId="0" fontId="13" fillId="0" borderId="35" xfId="0" applyFont="1" applyBorder="1" applyAlignment="1">
      <alignment horizontal="left" vertical="center"/>
    </xf>
    <xf numFmtId="0" fontId="13" fillId="0" borderId="32" xfId="0" applyFont="1" applyBorder="1" applyAlignment="1">
      <alignment horizontal="left" vertical="center"/>
    </xf>
    <xf numFmtId="0" fontId="13" fillId="0" borderId="33" xfId="0" applyFont="1" applyBorder="1" applyAlignment="1">
      <alignment horizontal="left" vertical="center"/>
    </xf>
    <xf numFmtId="165" fontId="13" fillId="4" borderId="12" xfId="0" applyNumberFormat="1" applyFont="1" applyFill="1" applyBorder="1" applyAlignment="1">
      <alignment horizontal="right" vertical="top"/>
    </xf>
    <xf numFmtId="165" fontId="13" fillId="4" borderId="13" xfId="0" applyNumberFormat="1" applyFont="1" applyFill="1" applyBorder="1" applyAlignment="1">
      <alignment horizontal="right" vertical="top"/>
    </xf>
    <xf numFmtId="0" fontId="13" fillId="4" borderId="35" xfId="0" applyFont="1" applyFill="1" applyBorder="1" applyAlignment="1">
      <alignment horizontal="left" vertical="top" wrapText="1"/>
    </xf>
    <xf numFmtId="0" fontId="13" fillId="4" borderId="32" xfId="0" applyFont="1" applyFill="1" applyBorder="1" applyAlignment="1">
      <alignment horizontal="left" vertical="top" wrapText="1"/>
    </xf>
    <xf numFmtId="0" fontId="13" fillId="4" borderId="33" xfId="0" applyFont="1" applyFill="1" applyBorder="1" applyAlignment="1">
      <alignment horizontal="left" vertical="top" wrapText="1"/>
    </xf>
    <xf numFmtId="4" fontId="13" fillId="4" borderId="31" xfId="0" applyNumberFormat="1" applyFont="1" applyFill="1" applyBorder="1" applyAlignment="1">
      <alignment horizontal="right" vertical="top"/>
    </xf>
    <xf numFmtId="4" fontId="13" fillId="4" borderId="33" xfId="0" applyNumberFormat="1" applyFont="1" applyFill="1" applyBorder="1" applyAlignment="1">
      <alignment horizontal="right" vertical="top"/>
    </xf>
    <xf numFmtId="4" fontId="18" fillId="4" borderId="31" xfId="0" applyNumberFormat="1" applyFont="1" applyFill="1" applyBorder="1" applyAlignment="1">
      <alignment horizontal="center" vertical="top"/>
    </xf>
    <xf numFmtId="4" fontId="18" fillId="4" borderId="32" xfId="0" applyNumberFormat="1" applyFont="1" applyFill="1" applyBorder="1" applyAlignment="1">
      <alignment horizontal="center" vertical="top"/>
    </xf>
    <xf numFmtId="4" fontId="18" fillId="4" borderId="34" xfId="0" applyNumberFormat="1" applyFont="1" applyFill="1" applyBorder="1" applyAlignment="1">
      <alignment horizontal="center" vertical="top"/>
    </xf>
    <xf numFmtId="165" fontId="13" fillId="4" borderId="6" xfId="0" applyNumberFormat="1" applyFont="1" applyFill="1" applyBorder="1" applyAlignment="1">
      <alignment horizontal="right" vertical="top"/>
    </xf>
    <xf numFmtId="165" fontId="13" fillId="4" borderId="11" xfId="0" applyNumberFormat="1" applyFont="1" applyFill="1" applyBorder="1" applyAlignment="1">
      <alignment horizontal="right" vertical="top"/>
    </xf>
    <xf numFmtId="4" fontId="23" fillId="4" borderId="6" xfId="0" applyNumberFormat="1" applyFont="1" applyFill="1" applyBorder="1" applyAlignment="1">
      <alignment horizontal="right" vertical="top"/>
    </xf>
    <xf numFmtId="4" fontId="23" fillId="4" borderId="7" xfId="0" applyNumberFormat="1" applyFont="1" applyFill="1" applyBorder="1" applyAlignment="1">
      <alignment horizontal="right" vertical="top"/>
    </xf>
    <xf numFmtId="4" fontId="23" fillId="4" borderId="11" xfId="0" applyNumberFormat="1" applyFont="1" applyFill="1" applyBorder="1" applyAlignment="1">
      <alignment horizontal="right" vertical="top"/>
    </xf>
    <xf numFmtId="164" fontId="13" fillId="0" borderId="31" xfId="0" applyNumberFormat="1" applyFont="1" applyBorder="1" applyAlignment="1">
      <alignment horizontal="right" vertical="center"/>
    </xf>
    <xf numFmtId="164" fontId="13" fillId="0" borderId="34" xfId="0" applyNumberFormat="1" applyFont="1" applyBorder="1" applyAlignment="1">
      <alignment horizontal="right" vertical="center"/>
    </xf>
    <xf numFmtId="0" fontId="13" fillId="4" borderId="36" xfId="0" applyFont="1" applyFill="1" applyBorder="1" applyAlignment="1">
      <alignment horizontal="left" vertical="top" wrapText="1"/>
    </xf>
    <xf numFmtId="0" fontId="13" fillId="4" borderId="29" xfId="0" applyFont="1" applyFill="1" applyBorder="1" applyAlignment="1">
      <alignment horizontal="left" vertical="top" wrapText="1"/>
    </xf>
    <xf numFmtId="0" fontId="13" fillId="4" borderId="30" xfId="0" applyFont="1" applyFill="1" applyBorder="1" applyAlignment="1">
      <alignment horizontal="left" vertical="top" wrapText="1"/>
    </xf>
    <xf numFmtId="0" fontId="15" fillId="8" borderId="20" xfId="1" applyFont="1" applyFill="1" applyBorder="1" applyAlignment="1">
      <alignment horizontal="center" vertical="center"/>
    </xf>
    <xf numFmtId="164" fontId="13" fillId="4" borderId="6" xfId="0" applyNumberFormat="1" applyFont="1" applyFill="1" applyBorder="1" applyAlignment="1">
      <alignment horizontal="right" vertical="center"/>
    </xf>
    <xf numFmtId="164" fontId="13" fillId="4" borderId="11" xfId="0" applyNumberFormat="1" applyFont="1" applyFill="1" applyBorder="1" applyAlignment="1">
      <alignment horizontal="right" vertical="center"/>
    </xf>
    <xf numFmtId="0" fontId="18" fillId="4" borderId="6" xfId="0" applyFont="1" applyFill="1" applyBorder="1" applyAlignment="1">
      <alignment horizontal="center"/>
    </xf>
    <xf numFmtId="0" fontId="18" fillId="4" borderId="7" xfId="0" applyFont="1" applyFill="1" applyBorder="1" applyAlignment="1">
      <alignment horizontal="center"/>
    </xf>
    <xf numFmtId="0" fontId="18" fillId="4" borderId="8" xfId="0" applyFont="1" applyFill="1" applyBorder="1" applyAlignment="1">
      <alignment horizontal="center"/>
    </xf>
    <xf numFmtId="0" fontId="17" fillId="4" borderId="3" xfId="0" applyFont="1" applyFill="1" applyBorder="1" applyAlignment="1">
      <alignment horizontal="left" vertical="center"/>
    </xf>
    <xf numFmtId="0" fontId="15" fillId="4" borderId="2" xfId="0" applyFont="1" applyFill="1" applyBorder="1" applyAlignment="1">
      <alignment horizontal="center" vertical="center"/>
    </xf>
    <xf numFmtId="0" fontId="13" fillId="4" borderId="1" xfId="0" applyFont="1" applyFill="1" applyBorder="1" applyAlignment="1">
      <alignment horizontal="left" vertical="center"/>
    </xf>
    <xf numFmtId="0" fontId="20" fillId="4" borderId="6" xfId="0" applyFont="1" applyFill="1" applyBorder="1" applyAlignment="1">
      <alignment horizontal="center" wrapText="1"/>
    </xf>
    <xf numFmtId="0" fontId="20" fillId="4" borderId="7" xfId="0" applyFont="1" applyFill="1" applyBorder="1" applyAlignment="1">
      <alignment horizontal="center" wrapText="1"/>
    </xf>
    <xf numFmtId="0" fontId="20" fillId="4" borderId="8" xfId="0" applyFont="1" applyFill="1" applyBorder="1" applyAlignment="1">
      <alignment horizontal="center" wrapText="1"/>
    </xf>
    <xf numFmtId="0" fontId="22" fillId="4" borderId="1" xfId="0" applyFont="1" applyFill="1" applyBorder="1" applyAlignment="1">
      <alignment horizontal="left"/>
    </xf>
    <xf numFmtId="0" fontId="15" fillId="4" borderId="12" xfId="0" applyFont="1" applyFill="1" applyBorder="1" applyAlignment="1">
      <alignment horizontal="center" vertical="center"/>
    </xf>
    <xf numFmtId="0" fontId="15" fillId="4" borderId="29" xfId="0" applyFont="1" applyFill="1" applyBorder="1" applyAlignment="1">
      <alignment horizontal="center" vertical="center"/>
    </xf>
    <xf numFmtId="0" fontId="15" fillId="4" borderId="30" xfId="0" applyFont="1" applyFill="1" applyBorder="1" applyAlignment="1">
      <alignment horizontal="center" vertical="center"/>
    </xf>
    <xf numFmtId="0" fontId="18" fillId="6" borderId="20" xfId="3" applyFont="1" applyFill="1" applyBorder="1" applyAlignment="1">
      <alignment horizontal="center" vertical="center" wrapText="1"/>
    </xf>
    <xf numFmtId="0" fontId="17" fillId="4" borderId="9" xfId="0" applyFont="1" applyFill="1" applyBorder="1" applyAlignment="1">
      <alignment horizontal="left"/>
    </xf>
    <xf numFmtId="0" fontId="17" fillId="4" borderId="4" xfId="0" applyFont="1" applyFill="1" applyBorder="1" applyAlignment="1">
      <alignment horizontal="left"/>
    </xf>
    <xf numFmtId="0" fontId="17" fillId="4" borderId="5" xfId="0" applyFont="1" applyFill="1" applyBorder="1" applyAlignment="1">
      <alignment horizontal="left"/>
    </xf>
    <xf numFmtId="0" fontId="15" fillId="8" borderId="17" xfId="2" applyFont="1" applyFill="1" applyBorder="1" applyAlignment="1">
      <alignment horizontal="center"/>
    </xf>
    <xf numFmtId="0" fontId="38" fillId="0" borderId="0" xfId="0" applyFont="1" applyAlignment="1">
      <alignment horizontal="left" wrapText="1"/>
    </xf>
    <xf numFmtId="0" fontId="37" fillId="0" borderId="0" xfId="0" applyFont="1" applyAlignment="1">
      <alignment horizontal="left" wrapText="1"/>
    </xf>
    <xf numFmtId="0" fontId="13" fillId="4" borderId="1" xfId="0" applyFont="1" applyFill="1" applyBorder="1" applyAlignment="1">
      <alignment horizontal="left" vertical="center" wrapText="1"/>
    </xf>
    <xf numFmtId="0" fontId="13" fillId="4" borderId="6" xfId="0" applyFont="1" applyFill="1" applyBorder="1" applyAlignment="1">
      <alignment horizontal="left" vertical="center"/>
    </xf>
    <xf numFmtId="4" fontId="17" fillId="4" borderId="1" xfId="0" applyNumberFormat="1" applyFont="1" applyFill="1" applyBorder="1" applyAlignment="1">
      <alignment horizontal="left"/>
    </xf>
    <xf numFmtId="0" fontId="13" fillId="4" borderId="1" xfId="0" applyFont="1" applyFill="1" applyBorder="1" applyAlignment="1">
      <alignment horizontal="left" wrapText="1"/>
    </xf>
    <xf numFmtId="0" fontId="18" fillId="7" borderId="2" xfId="3" applyFont="1" applyFill="1" applyBorder="1" applyAlignment="1">
      <alignment horizontal="center" vertical="center"/>
    </xf>
    <xf numFmtId="0" fontId="13" fillId="0" borderId="1" xfId="0" applyFont="1" applyBorder="1" applyAlignment="1">
      <alignment horizontal="left" vertical="top" wrapText="1"/>
    </xf>
    <xf numFmtId="0" fontId="18" fillId="8" borderId="26" xfId="2" applyFont="1" applyFill="1" applyBorder="1" applyAlignment="1">
      <alignment horizontal="center" vertical="center"/>
    </xf>
    <xf numFmtId="0" fontId="18" fillId="8" borderId="27" xfId="2" applyFont="1" applyFill="1" applyBorder="1" applyAlignment="1">
      <alignment horizontal="center" vertical="center"/>
    </xf>
    <xf numFmtId="0" fontId="18" fillId="8" borderId="28" xfId="2" applyFont="1" applyFill="1" applyBorder="1" applyAlignment="1">
      <alignment horizontal="center" vertical="center"/>
    </xf>
    <xf numFmtId="0" fontId="13" fillId="0" borderId="3" xfId="0" applyFont="1" applyBorder="1" applyAlignment="1">
      <alignment horizontal="left" vertical="center" wrapText="1"/>
    </xf>
    <xf numFmtId="0" fontId="14" fillId="4" borderId="0" xfId="0" applyFont="1" applyFill="1" applyAlignment="1">
      <alignment horizontal="center" vertical="top" wrapText="1"/>
    </xf>
  </cellXfs>
  <cellStyles count="4">
    <cellStyle name="20% - Accent2" xfId="1" builtinId="34"/>
    <cellStyle name="40% - Accent2" xfId="2" builtinId="35"/>
    <cellStyle name="Normal" xfId="0" builtinId="0"/>
    <cellStyle name="Normal 4 2" xfId="3" xr:uid="{00000000-0005-0000-0000-000003000000}"/>
  </cellStyles>
  <dxfs count="0"/>
  <tableStyles count="1" defaultTableStyle="TableStyleMedium9"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O531"/>
  <sheetViews>
    <sheetView tabSelected="1" topLeftCell="A445" zoomScale="55" zoomScaleNormal="55" zoomScalePageLayoutView="80" workbookViewId="0">
      <selection activeCell="C465" sqref="C465:L465"/>
    </sheetView>
  </sheetViews>
  <sheetFormatPr defaultRowHeight="30" x14ac:dyDescent="0.4"/>
  <cols>
    <col min="1" max="1" width="3.140625" customWidth="1"/>
    <col min="3" max="3" width="21.5703125" style="1" customWidth="1"/>
    <col min="4" max="4" width="17.85546875" style="1" customWidth="1"/>
    <col min="5" max="5" width="15.5703125" style="1" customWidth="1"/>
    <col min="6" max="6" width="9.140625" style="1"/>
    <col min="7" max="7" width="15" style="1" customWidth="1"/>
    <col min="8" max="8" width="28.85546875" style="1" customWidth="1"/>
    <col min="9" max="9" width="44.28515625" style="1" customWidth="1"/>
    <col min="10" max="11" width="32.5703125" style="1" customWidth="1"/>
    <col min="12" max="12" width="68.140625" style="193" customWidth="1"/>
    <col min="13" max="13" width="69.7109375" style="2" customWidth="1"/>
    <col min="14" max="14" width="38.7109375" style="1" customWidth="1"/>
    <col min="15" max="15" width="12.7109375" style="1" customWidth="1"/>
  </cols>
  <sheetData>
    <row r="2" spans="1:19" ht="43.5" customHeight="1" x14ac:dyDescent="0.25">
      <c r="A2" s="12"/>
      <c r="B2" s="394" t="s">
        <v>210</v>
      </c>
      <c r="C2" s="394"/>
      <c r="D2" s="394"/>
      <c r="E2" s="394"/>
      <c r="F2" s="394"/>
      <c r="G2" s="394"/>
      <c r="H2" s="394"/>
      <c r="I2" s="394"/>
      <c r="J2" s="394"/>
      <c r="K2" s="394"/>
      <c r="L2" s="394"/>
      <c r="M2" s="15"/>
      <c r="N2" s="30"/>
      <c r="O2" s="30"/>
      <c r="P2" s="12"/>
      <c r="Q2" s="12"/>
      <c r="R2" s="12"/>
      <c r="S2" s="12"/>
    </row>
    <row r="3" spans="1:19" ht="15" customHeight="1" x14ac:dyDescent="0.25">
      <c r="A3" s="110"/>
      <c r="B3" s="394"/>
      <c r="C3" s="394"/>
      <c r="D3" s="394"/>
      <c r="E3" s="394"/>
      <c r="F3" s="394"/>
      <c r="G3" s="394"/>
      <c r="H3" s="394"/>
      <c r="I3" s="394"/>
      <c r="J3" s="394"/>
      <c r="K3" s="394"/>
      <c r="L3" s="394"/>
      <c r="M3" s="110"/>
      <c r="N3" s="8"/>
      <c r="O3" s="8"/>
      <c r="P3" s="12"/>
      <c r="Q3" s="12"/>
      <c r="R3" s="12"/>
      <c r="S3" s="12"/>
    </row>
    <row r="4" spans="1:19" ht="50.25" customHeight="1" x14ac:dyDescent="0.25">
      <c r="A4" s="110"/>
      <c r="B4" s="394"/>
      <c r="C4" s="394"/>
      <c r="D4" s="394"/>
      <c r="E4" s="394"/>
      <c r="F4" s="394"/>
      <c r="G4" s="394"/>
      <c r="H4" s="394"/>
      <c r="I4" s="394"/>
      <c r="J4" s="394"/>
      <c r="K4" s="394"/>
      <c r="L4" s="394"/>
      <c r="M4" s="110"/>
      <c r="N4" s="8"/>
      <c r="O4" s="8"/>
      <c r="P4" s="12"/>
      <c r="Q4" s="12"/>
      <c r="R4" s="12"/>
      <c r="S4" s="12"/>
    </row>
    <row r="5" spans="1:19" ht="15" customHeight="1" x14ac:dyDescent="0.25">
      <c r="A5" s="110"/>
      <c r="B5" s="394"/>
      <c r="C5" s="394"/>
      <c r="D5" s="394"/>
      <c r="E5" s="394"/>
      <c r="F5" s="394"/>
      <c r="G5" s="394"/>
      <c r="H5" s="394"/>
      <c r="I5" s="394"/>
      <c r="J5" s="394"/>
      <c r="K5" s="394"/>
      <c r="L5" s="394"/>
      <c r="M5" s="110"/>
      <c r="N5" s="8"/>
      <c r="O5" s="8"/>
      <c r="P5" s="12"/>
      <c r="Q5" s="12"/>
      <c r="R5" s="12"/>
      <c r="S5" s="12"/>
    </row>
    <row r="6" spans="1:19" ht="15" customHeight="1" x14ac:dyDescent="0.25">
      <c r="A6" s="110"/>
      <c r="B6" s="394"/>
      <c r="C6" s="394"/>
      <c r="D6" s="394"/>
      <c r="E6" s="394"/>
      <c r="F6" s="394"/>
      <c r="G6" s="394"/>
      <c r="H6" s="394"/>
      <c r="I6" s="394"/>
      <c r="J6" s="394"/>
      <c r="K6" s="394"/>
      <c r="L6" s="394"/>
      <c r="M6" s="110"/>
      <c r="N6" s="8"/>
      <c r="O6" s="8"/>
      <c r="P6" s="12"/>
      <c r="Q6" s="12"/>
      <c r="R6" s="12"/>
      <c r="S6" s="12"/>
    </row>
    <row r="7" spans="1:19" ht="102.75" customHeight="1" x14ac:dyDescent="0.25">
      <c r="A7" s="272" t="s">
        <v>202</v>
      </c>
      <c r="B7" s="272"/>
      <c r="C7" s="272"/>
      <c r="D7" s="272"/>
      <c r="E7" s="272"/>
      <c r="F7" s="272"/>
      <c r="G7" s="272"/>
      <c r="H7" s="272"/>
      <c r="I7" s="272"/>
      <c r="J7" s="272"/>
      <c r="K7" s="272"/>
      <c r="L7" s="272"/>
      <c r="M7" s="116"/>
      <c r="N7" s="8"/>
      <c r="O7" s="8"/>
      <c r="P7" s="12"/>
      <c r="Q7" s="12"/>
      <c r="R7" s="12"/>
      <c r="S7" s="12"/>
    </row>
    <row r="8" spans="1:19" ht="33" x14ac:dyDescent="0.25">
      <c r="A8" s="31"/>
      <c r="B8" s="31"/>
      <c r="C8" s="31"/>
      <c r="D8" s="31"/>
      <c r="E8" s="31"/>
      <c r="F8" s="31"/>
      <c r="G8" s="31"/>
      <c r="H8" s="31"/>
      <c r="I8" s="31"/>
      <c r="J8" s="31"/>
      <c r="K8" s="31"/>
      <c r="L8" s="184"/>
      <c r="M8" s="32"/>
      <c r="N8" s="33"/>
      <c r="O8" s="33"/>
      <c r="P8" s="12"/>
      <c r="Q8" s="12"/>
      <c r="R8" s="12"/>
      <c r="S8" s="12"/>
    </row>
    <row r="9" spans="1:19" ht="33" x14ac:dyDescent="0.25">
      <c r="A9" s="119"/>
      <c r="B9" s="119"/>
      <c r="C9" s="274" t="s">
        <v>0</v>
      </c>
      <c r="D9" s="274"/>
      <c r="E9" s="274"/>
      <c r="F9" s="274"/>
      <c r="G9" s="274"/>
      <c r="H9" s="274"/>
      <c r="I9" s="274"/>
      <c r="J9" s="274"/>
      <c r="K9" s="274"/>
      <c r="L9" s="274"/>
      <c r="M9" s="119"/>
      <c r="N9" s="33"/>
      <c r="O9" s="33"/>
      <c r="P9" s="12"/>
      <c r="Q9" s="12"/>
      <c r="R9" s="12"/>
      <c r="S9" s="12"/>
    </row>
    <row r="10" spans="1:19" ht="26.25" x14ac:dyDescent="0.25">
      <c r="A10" s="117"/>
      <c r="B10" s="117"/>
      <c r="C10" s="265" t="s">
        <v>1</v>
      </c>
      <c r="D10" s="265"/>
      <c r="E10" s="265"/>
      <c r="F10" s="265"/>
      <c r="G10" s="265"/>
      <c r="H10" s="265"/>
      <c r="I10" s="265"/>
      <c r="J10" s="265"/>
      <c r="K10" s="265"/>
      <c r="L10" s="265"/>
      <c r="M10" s="117"/>
      <c r="N10" s="8"/>
      <c r="O10" s="8"/>
      <c r="P10" s="12"/>
      <c r="Q10" s="12"/>
      <c r="R10" s="12"/>
      <c r="S10" s="12"/>
    </row>
    <row r="11" spans="1:19" x14ac:dyDescent="0.25">
      <c r="A11" s="117"/>
      <c r="B11" s="117"/>
      <c r="C11" s="24"/>
      <c r="D11" s="24"/>
      <c r="E11" s="24"/>
      <c r="F11" s="24"/>
      <c r="G11" s="24"/>
      <c r="H11" s="24"/>
      <c r="I11" s="24"/>
      <c r="J11" s="24"/>
      <c r="K11" s="24"/>
      <c r="L11" s="185"/>
      <c r="M11" s="117"/>
      <c r="N11" s="8"/>
      <c r="O11" s="8"/>
      <c r="P11" s="12"/>
      <c r="Q11" s="12"/>
      <c r="R11" s="12"/>
      <c r="S11" s="12"/>
    </row>
    <row r="12" spans="1:19" ht="26.25" x14ac:dyDescent="0.25">
      <c r="A12" s="117"/>
      <c r="B12" s="117"/>
      <c r="C12" s="246" t="s">
        <v>203</v>
      </c>
      <c r="D12" s="246"/>
      <c r="E12" s="246"/>
      <c r="F12" s="246"/>
      <c r="G12" s="246"/>
      <c r="H12" s="246"/>
      <c r="I12" s="246"/>
      <c r="J12" s="246"/>
      <c r="K12" s="246"/>
      <c r="L12" s="246"/>
      <c r="M12" s="117"/>
      <c r="N12" s="8"/>
      <c r="O12" s="8"/>
      <c r="P12" s="12"/>
      <c r="Q12" s="12"/>
      <c r="R12" s="12"/>
      <c r="S12" s="12"/>
    </row>
    <row r="13" spans="1:19" ht="25.5" customHeight="1" x14ac:dyDescent="0.25">
      <c r="A13" s="118" t="s">
        <v>185</v>
      </c>
      <c r="B13" s="118"/>
      <c r="C13" s="273" t="s">
        <v>187</v>
      </c>
      <c r="D13" s="273"/>
      <c r="E13" s="273"/>
      <c r="F13" s="273"/>
      <c r="G13" s="273"/>
      <c r="H13" s="273"/>
      <c r="I13" s="273"/>
      <c r="J13" s="273"/>
      <c r="K13" s="273"/>
      <c r="L13" s="273"/>
      <c r="M13" s="118"/>
      <c r="N13" s="8"/>
      <c r="O13" s="8"/>
      <c r="P13" s="12"/>
      <c r="Q13" s="12"/>
      <c r="R13" s="12"/>
      <c r="S13" s="12"/>
    </row>
    <row r="14" spans="1:19" ht="30.75" thickBot="1" x14ac:dyDescent="0.3">
      <c r="A14" s="46"/>
      <c r="B14" s="46"/>
      <c r="C14" s="46"/>
      <c r="D14" s="46"/>
      <c r="E14" s="46"/>
      <c r="F14" s="46"/>
      <c r="G14" s="46"/>
      <c r="H14" s="46"/>
      <c r="I14" s="46"/>
      <c r="J14" s="46"/>
      <c r="K14" s="46"/>
      <c r="L14" s="186"/>
      <c r="M14" s="46"/>
      <c r="N14" s="8"/>
      <c r="O14" s="8"/>
      <c r="P14" s="12"/>
      <c r="Q14" s="12"/>
      <c r="R14" s="12"/>
      <c r="S14" s="12"/>
    </row>
    <row r="15" spans="1:19" ht="36.75" customHeight="1" thickTop="1" thickBot="1" x14ac:dyDescent="0.3">
      <c r="A15" s="12"/>
      <c r="B15" s="12"/>
      <c r="C15" s="239" t="s">
        <v>2</v>
      </c>
      <c r="D15" s="240"/>
      <c r="E15" s="240"/>
      <c r="F15" s="240"/>
      <c r="G15" s="241"/>
      <c r="H15" s="230" t="s">
        <v>3</v>
      </c>
      <c r="I15" s="233"/>
      <c r="J15" s="230" t="s">
        <v>145</v>
      </c>
      <c r="K15" s="231"/>
      <c r="L15" s="232"/>
      <c r="M15" s="15"/>
      <c r="N15" s="8"/>
      <c r="O15" s="8"/>
      <c r="P15" s="12"/>
      <c r="Q15" s="12"/>
      <c r="R15" s="12"/>
      <c r="S15" s="12"/>
    </row>
    <row r="16" spans="1:19" ht="27" customHeight="1" thickTop="1" x14ac:dyDescent="0.35">
      <c r="A16" s="12"/>
      <c r="B16" s="12"/>
      <c r="C16" s="227" t="s">
        <v>184</v>
      </c>
      <c r="D16" s="228"/>
      <c r="E16" s="228"/>
      <c r="F16" s="228"/>
      <c r="G16" s="229"/>
      <c r="H16" s="225"/>
      <c r="I16" s="226"/>
      <c r="J16" s="222">
        <f>SUM(H17:I21)</f>
        <v>7473328.3399999999</v>
      </c>
      <c r="K16" s="223"/>
      <c r="L16" s="224"/>
      <c r="M16" s="15"/>
      <c r="N16" s="8"/>
      <c r="O16" s="8"/>
      <c r="P16" s="12"/>
      <c r="Q16" s="12"/>
      <c r="R16" s="12"/>
      <c r="S16" s="12"/>
    </row>
    <row r="17" spans="1:19" ht="30.75" customHeight="1" x14ac:dyDescent="0.35">
      <c r="A17" s="12"/>
      <c r="B17" s="12"/>
      <c r="C17" s="234" t="s">
        <v>4</v>
      </c>
      <c r="D17" s="235"/>
      <c r="E17" s="235"/>
      <c r="F17" s="235"/>
      <c r="G17" s="236"/>
      <c r="H17" s="242">
        <f>K50</f>
        <v>2700000</v>
      </c>
      <c r="I17" s="243"/>
      <c r="J17" s="237"/>
      <c r="K17" s="244"/>
      <c r="L17" s="245"/>
      <c r="M17" s="8"/>
      <c r="N17" s="12"/>
      <c r="O17" s="12"/>
      <c r="P17" s="12"/>
      <c r="Q17" s="12"/>
    </row>
    <row r="18" spans="1:19" ht="25.5" x14ac:dyDescent="0.25">
      <c r="A18" s="12"/>
      <c r="B18" s="12"/>
      <c r="C18" s="234" t="s">
        <v>5</v>
      </c>
      <c r="D18" s="235"/>
      <c r="E18" s="235"/>
      <c r="F18" s="235"/>
      <c r="G18" s="236"/>
      <c r="H18" s="237">
        <f>K55</f>
        <v>30000</v>
      </c>
      <c r="I18" s="238"/>
      <c r="J18" s="237"/>
      <c r="K18" s="244"/>
      <c r="L18" s="245"/>
      <c r="M18" s="1"/>
      <c r="N18"/>
      <c r="O18" s="12"/>
      <c r="P18" s="12"/>
      <c r="Q18" s="12"/>
    </row>
    <row r="19" spans="1:19" ht="25.5" x14ac:dyDescent="0.25">
      <c r="A19" s="12"/>
      <c r="B19" s="12"/>
      <c r="C19" s="234" t="s">
        <v>6</v>
      </c>
      <c r="D19" s="235"/>
      <c r="E19" s="235"/>
      <c r="F19" s="235"/>
      <c r="G19" s="236"/>
      <c r="H19" s="237">
        <f>K58</f>
        <v>575000</v>
      </c>
      <c r="I19" s="238"/>
      <c r="J19" s="237"/>
      <c r="K19" s="244"/>
      <c r="L19" s="245"/>
      <c r="M19" s="170"/>
      <c r="N19"/>
      <c r="O19" s="12"/>
      <c r="P19" s="12"/>
      <c r="Q19" s="12"/>
    </row>
    <row r="20" spans="1:19" ht="25.5" customHeight="1" x14ac:dyDescent="0.25">
      <c r="A20" s="12"/>
      <c r="B20" s="12"/>
      <c r="C20" s="234" t="s">
        <v>7</v>
      </c>
      <c r="D20" s="235"/>
      <c r="E20" s="235"/>
      <c r="F20" s="235"/>
      <c r="G20" s="236"/>
      <c r="H20" s="237">
        <f>K65</f>
        <v>210000</v>
      </c>
      <c r="I20" s="238"/>
      <c r="J20" s="237"/>
      <c r="K20" s="244"/>
      <c r="L20" s="245"/>
      <c r="M20" s="170"/>
      <c r="N20"/>
      <c r="O20" s="12"/>
      <c r="P20" s="12"/>
      <c r="Q20" s="12"/>
    </row>
    <row r="21" spans="1:19" ht="25.5" x14ac:dyDescent="0.35">
      <c r="A21" s="12"/>
      <c r="B21" s="12"/>
      <c r="C21" s="234" t="s">
        <v>153</v>
      </c>
      <c r="D21" s="235"/>
      <c r="E21" s="235"/>
      <c r="F21" s="235"/>
      <c r="G21" s="236"/>
      <c r="H21" s="242">
        <f>K74</f>
        <v>3958328.34</v>
      </c>
      <c r="I21" s="243"/>
      <c r="J21" s="237"/>
      <c r="K21" s="244"/>
      <c r="L21" s="245"/>
      <c r="M21" s="170"/>
      <c r="N21"/>
      <c r="O21" s="12"/>
      <c r="P21" s="12"/>
      <c r="Q21" s="12"/>
    </row>
    <row r="22" spans="1:19" ht="26.25" x14ac:dyDescent="0.35">
      <c r="A22" s="12"/>
      <c r="B22" s="12"/>
      <c r="C22" s="253" t="s">
        <v>178</v>
      </c>
      <c r="D22" s="254"/>
      <c r="E22" s="254"/>
      <c r="F22" s="254"/>
      <c r="G22" s="255"/>
      <c r="H22" s="242">
        <f>SUM(H23:I27)</f>
        <v>8071938.2199999997</v>
      </c>
      <c r="I22" s="243"/>
      <c r="J22" s="250">
        <f>SUM(H22)</f>
        <v>8071938.2199999997</v>
      </c>
      <c r="K22" s="251"/>
      <c r="L22" s="252"/>
      <c r="M22" s="170"/>
      <c r="N22"/>
      <c r="O22" s="12"/>
      <c r="P22" s="12"/>
      <c r="Q22" s="12"/>
    </row>
    <row r="23" spans="1:19" ht="25.5" customHeight="1" x14ac:dyDescent="0.25">
      <c r="A23" s="12"/>
      <c r="B23" s="12"/>
      <c r="C23" s="234" t="s">
        <v>9</v>
      </c>
      <c r="D23" s="235"/>
      <c r="E23" s="235"/>
      <c r="F23" s="235"/>
      <c r="G23" s="236"/>
      <c r="H23" s="237">
        <f>K84+K90+K94+K99+K109+K113+K115+K117</f>
        <v>2562494.4299999997</v>
      </c>
      <c r="I23" s="238"/>
      <c r="J23" s="237"/>
      <c r="K23" s="244"/>
      <c r="L23" s="245"/>
      <c r="M23" s="170"/>
      <c r="N23"/>
      <c r="O23" s="12"/>
      <c r="P23" s="12"/>
      <c r="Q23" s="12"/>
    </row>
    <row r="24" spans="1:19" ht="51.75" customHeight="1" x14ac:dyDescent="0.25">
      <c r="A24" s="12"/>
      <c r="B24" s="12"/>
      <c r="C24" s="234" t="s">
        <v>123</v>
      </c>
      <c r="D24" s="235"/>
      <c r="E24" s="235"/>
      <c r="F24" s="235"/>
      <c r="G24" s="236"/>
      <c r="H24" s="259">
        <f>K125+K137</f>
        <v>1406090</v>
      </c>
      <c r="I24" s="260"/>
      <c r="J24" s="237"/>
      <c r="K24" s="244"/>
      <c r="L24" s="245"/>
      <c r="M24" s="54"/>
      <c r="N24"/>
      <c r="O24" s="12"/>
      <c r="P24" s="12"/>
      <c r="Q24" s="12"/>
    </row>
    <row r="25" spans="1:19" ht="25.5" x14ac:dyDescent="0.25">
      <c r="A25" s="12"/>
      <c r="B25" s="12"/>
      <c r="C25" s="234" t="s">
        <v>11</v>
      </c>
      <c r="D25" s="235"/>
      <c r="E25" s="235"/>
      <c r="F25" s="235"/>
      <c r="G25" s="236"/>
      <c r="H25" s="237">
        <f>K150</f>
        <v>175000</v>
      </c>
      <c r="I25" s="238"/>
      <c r="J25" s="237"/>
      <c r="K25" s="244"/>
      <c r="L25" s="245"/>
      <c r="M25" s="15"/>
      <c r="N25" s="174"/>
      <c r="O25" s="54"/>
      <c r="Q25" s="12"/>
      <c r="R25" s="12"/>
      <c r="S25" s="12"/>
    </row>
    <row r="26" spans="1:19" ht="25.5" customHeight="1" x14ac:dyDescent="0.25">
      <c r="A26" s="12"/>
      <c r="B26" s="12"/>
      <c r="C26" s="234" t="s">
        <v>81</v>
      </c>
      <c r="D26" s="235"/>
      <c r="E26" s="235"/>
      <c r="F26" s="235"/>
      <c r="G26" s="236"/>
      <c r="H26" s="237">
        <f>K140</f>
        <v>3730045.09</v>
      </c>
      <c r="I26" s="238"/>
      <c r="J26" s="237"/>
      <c r="K26" s="244"/>
      <c r="L26" s="245"/>
      <c r="M26" s="53"/>
      <c r="N26" s="54"/>
      <c r="O26" s="54"/>
      <c r="P26" s="12"/>
      <c r="Q26" s="12"/>
      <c r="R26" s="12"/>
      <c r="S26" s="12"/>
    </row>
    <row r="27" spans="1:19" ht="25.5" customHeight="1" x14ac:dyDescent="0.25">
      <c r="A27" s="12"/>
      <c r="B27" s="12"/>
      <c r="C27" s="234" t="s">
        <v>85</v>
      </c>
      <c r="D27" s="235"/>
      <c r="E27" s="235"/>
      <c r="F27" s="235"/>
      <c r="G27" s="236"/>
      <c r="H27" s="237">
        <v>198308.7</v>
      </c>
      <c r="I27" s="238"/>
      <c r="J27" s="256"/>
      <c r="K27" s="257"/>
      <c r="L27" s="258"/>
      <c r="M27" s="53"/>
      <c r="N27" s="54"/>
      <c r="O27" s="54"/>
      <c r="P27" s="12"/>
      <c r="Q27" s="12"/>
      <c r="R27" s="12"/>
      <c r="S27" s="12"/>
    </row>
    <row r="28" spans="1:19" ht="26.25" customHeight="1" x14ac:dyDescent="0.25">
      <c r="A28" s="12"/>
      <c r="B28" s="12"/>
      <c r="C28" s="247" t="s">
        <v>179</v>
      </c>
      <c r="D28" s="248"/>
      <c r="E28" s="248"/>
      <c r="F28" s="248"/>
      <c r="G28" s="249"/>
      <c r="H28" s="237"/>
      <c r="I28" s="238"/>
      <c r="J28" s="353">
        <f>SUM(J16-J22)</f>
        <v>-598609.87999999989</v>
      </c>
      <c r="K28" s="354"/>
      <c r="L28" s="355"/>
      <c r="M28" s="35"/>
      <c r="N28" s="36"/>
      <c r="O28" s="36"/>
      <c r="P28" s="12"/>
      <c r="Q28" s="12"/>
      <c r="R28" s="12"/>
      <c r="S28" s="12"/>
    </row>
    <row r="29" spans="1:19" ht="26.25" customHeight="1" x14ac:dyDescent="0.25">
      <c r="A29" s="12"/>
      <c r="B29" s="12"/>
      <c r="C29" s="253" t="s">
        <v>180</v>
      </c>
      <c r="D29" s="254"/>
      <c r="E29" s="254"/>
      <c r="F29" s="254"/>
      <c r="G29" s="255"/>
      <c r="H29" s="237"/>
      <c r="I29" s="238"/>
      <c r="J29" s="353">
        <v>-789800</v>
      </c>
      <c r="K29" s="354"/>
      <c r="L29" s="355"/>
      <c r="M29" s="35"/>
      <c r="N29" s="37"/>
      <c r="O29" s="37"/>
      <c r="P29" s="12"/>
      <c r="Q29" s="12"/>
      <c r="R29" s="12"/>
      <c r="S29" s="12"/>
    </row>
    <row r="30" spans="1:19" ht="41.25" customHeight="1" x14ac:dyDescent="0.25">
      <c r="A30" s="12"/>
      <c r="B30" s="12"/>
      <c r="C30" s="301" t="s">
        <v>181</v>
      </c>
      <c r="D30" s="302"/>
      <c r="E30" s="302"/>
      <c r="F30" s="302"/>
      <c r="G30" s="303"/>
      <c r="H30" s="304"/>
      <c r="I30" s="305"/>
      <c r="J30" s="259">
        <v>0</v>
      </c>
      <c r="K30" s="261"/>
      <c r="L30" s="262"/>
      <c r="M30" s="35"/>
      <c r="N30" s="38"/>
      <c r="O30" s="38"/>
      <c r="P30" s="12"/>
      <c r="Q30" s="12"/>
      <c r="R30" s="12"/>
      <c r="S30" s="12"/>
    </row>
    <row r="31" spans="1:19" ht="27.75" customHeight="1" x14ac:dyDescent="0.4">
      <c r="A31" s="12"/>
      <c r="B31" s="12"/>
      <c r="C31" s="253" t="s">
        <v>182</v>
      </c>
      <c r="D31" s="254"/>
      <c r="E31" s="254"/>
      <c r="F31" s="254"/>
      <c r="G31" s="255"/>
      <c r="H31" s="237">
        <f>SUM(H28-H30)</f>
        <v>0</v>
      </c>
      <c r="I31" s="238"/>
      <c r="J31" s="250">
        <f>SUM(J29:L30)</f>
        <v>-789800</v>
      </c>
      <c r="K31" s="251"/>
      <c r="L31" s="252"/>
      <c r="M31" s="172"/>
      <c r="N31" s="8"/>
      <c r="O31" s="8"/>
      <c r="P31" s="12"/>
      <c r="Q31" s="12"/>
      <c r="R31" s="12"/>
      <c r="S31" s="12"/>
    </row>
    <row r="32" spans="1:19" ht="26.25" customHeight="1" x14ac:dyDescent="0.25">
      <c r="A32" s="12"/>
      <c r="B32" s="12"/>
      <c r="C32" s="253" t="s">
        <v>183</v>
      </c>
      <c r="D32" s="254"/>
      <c r="E32" s="254"/>
      <c r="F32" s="254"/>
      <c r="G32" s="255"/>
      <c r="H32" s="237">
        <f>SUM(H33:I35)</f>
        <v>628609.88</v>
      </c>
      <c r="I32" s="238"/>
      <c r="J32" s="250">
        <f>SUM(H34:I35)</f>
        <v>628609.88</v>
      </c>
      <c r="K32" s="251"/>
      <c r="L32" s="252"/>
      <c r="M32" s="15"/>
      <c r="N32" s="8"/>
      <c r="O32" s="8"/>
      <c r="P32" s="12"/>
      <c r="Q32" s="12"/>
      <c r="R32" s="12"/>
      <c r="S32" s="12"/>
    </row>
    <row r="33" spans="1:19" ht="25.5" customHeight="1" x14ac:dyDescent="0.25">
      <c r="A33" s="12"/>
      <c r="B33" s="12"/>
      <c r="C33" s="234" t="s">
        <v>191</v>
      </c>
      <c r="D33" s="235"/>
      <c r="E33" s="235"/>
      <c r="F33" s="235"/>
      <c r="G33" s="236"/>
      <c r="H33" s="237">
        <v>0</v>
      </c>
      <c r="I33" s="238"/>
      <c r="J33" s="256"/>
      <c r="K33" s="257"/>
      <c r="L33" s="258"/>
      <c r="M33" s="169"/>
      <c r="N33" s="171"/>
      <c r="O33" s="170"/>
      <c r="Q33" s="12"/>
      <c r="R33" s="12"/>
      <c r="S33" s="12"/>
    </row>
    <row r="34" spans="1:19" ht="27.75" customHeight="1" x14ac:dyDescent="0.25">
      <c r="A34" s="12"/>
      <c r="B34" s="12"/>
      <c r="C34" s="234" t="s">
        <v>200</v>
      </c>
      <c r="D34" s="235"/>
      <c r="E34" s="235"/>
      <c r="F34" s="235"/>
      <c r="G34" s="236"/>
      <c r="H34" s="237">
        <v>598609.88</v>
      </c>
      <c r="I34" s="238"/>
      <c r="J34" s="308"/>
      <c r="K34" s="309"/>
      <c r="L34" s="310"/>
      <c r="M34" s="40"/>
      <c r="N34" s="8"/>
      <c r="O34" s="8"/>
      <c r="P34" s="12"/>
      <c r="Q34" s="12"/>
      <c r="R34" s="12"/>
      <c r="S34" s="12"/>
    </row>
    <row r="35" spans="1:19" ht="29.25" customHeight="1" thickBot="1" x14ac:dyDescent="0.3">
      <c r="A35" s="12"/>
      <c r="B35" s="12"/>
      <c r="C35" s="343" t="s">
        <v>154</v>
      </c>
      <c r="D35" s="344"/>
      <c r="E35" s="344"/>
      <c r="F35" s="344"/>
      <c r="G35" s="345"/>
      <c r="H35" s="346">
        <v>30000</v>
      </c>
      <c r="I35" s="347"/>
      <c r="J35" s="348"/>
      <c r="K35" s="349"/>
      <c r="L35" s="350"/>
      <c r="M35" s="8"/>
      <c r="N35" s="8"/>
      <c r="O35" s="8"/>
      <c r="P35" s="50"/>
      <c r="Q35" s="12"/>
      <c r="R35" s="12"/>
      <c r="S35" s="12"/>
    </row>
    <row r="36" spans="1:19" ht="52.5" customHeight="1" thickTop="1" x14ac:dyDescent="0.4">
      <c r="A36" s="12"/>
      <c r="B36" s="12"/>
      <c r="C36" s="307" t="s">
        <v>155</v>
      </c>
      <c r="D36" s="307"/>
      <c r="E36" s="307"/>
      <c r="F36" s="307"/>
      <c r="G36" s="307"/>
      <c r="H36" s="307"/>
      <c r="I36" s="307"/>
      <c r="J36" s="307"/>
      <c r="K36" s="307"/>
      <c r="L36" s="307"/>
      <c r="M36" s="172"/>
      <c r="N36" s="8"/>
      <c r="O36" s="8"/>
      <c r="P36" s="12"/>
      <c r="Q36" s="12"/>
      <c r="R36" s="12"/>
      <c r="S36" s="12"/>
    </row>
    <row r="37" spans="1:19" ht="52.5" customHeight="1" x14ac:dyDescent="0.4">
      <c r="A37" s="12"/>
      <c r="B37" s="12"/>
      <c r="C37" s="266" t="s">
        <v>208</v>
      </c>
      <c r="D37" s="266"/>
      <c r="E37" s="266"/>
      <c r="F37" s="266"/>
      <c r="G37" s="266"/>
      <c r="H37" s="266"/>
      <c r="I37" s="266"/>
      <c r="J37" s="266"/>
      <c r="K37" s="179"/>
      <c r="L37" s="187"/>
      <c r="M37" s="172"/>
      <c r="N37" s="8"/>
      <c r="O37" s="8"/>
      <c r="P37" s="12"/>
      <c r="Q37" s="12"/>
      <c r="R37" s="12"/>
      <c r="S37" s="12"/>
    </row>
    <row r="38" spans="1:19" ht="30" customHeight="1" x14ac:dyDescent="0.25">
      <c r="B38" s="51"/>
      <c r="C38" s="221" t="s">
        <v>209</v>
      </c>
      <c r="D38" s="221"/>
      <c r="E38" s="221"/>
      <c r="F38" s="221"/>
      <c r="G38" s="221"/>
      <c r="H38" s="221"/>
      <c r="I38" s="221"/>
      <c r="J38" s="221"/>
      <c r="K38" s="221"/>
      <c r="L38" s="221"/>
      <c r="M38" s="8"/>
      <c r="N38" s="8"/>
      <c r="O38" s="8"/>
    </row>
    <row r="39" spans="1:19" ht="30" customHeight="1" thickBot="1" x14ac:dyDescent="0.3">
      <c r="B39" s="51"/>
      <c r="C39" s="52"/>
      <c r="D39" s="52"/>
      <c r="E39" s="52"/>
      <c r="F39" s="52"/>
      <c r="G39" s="52"/>
      <c r="H39" s="52"/>
      <c r="I39" s="52"/>
      <c r="J39" s="52"/>
      <c r="K39" s="52"/>
      <c r="L39" s="188"/>
      <c r="M39" s="8"/>
      <c r="N39" s="8"/>
      <c r="O39" s="8"/>
    </row>
    <row r="40" spans="1:19" ht="26.25" customHeight="1" thickTop="1" x14ac:dyDescent="0.25">
      <c r="A40" s="12"/>
      <c r="B40" s="34"/>
      <c r="C40" s="358" t="s">
        <v>9</v>
      </c>
      <c r="D40" s="359"/>
      <c r="E40" s="359"/>
      <c r="F40" s="359"/>
      <c r="G40" s="360"/>
      <c r="H40" s="341">
        <f>H23</f>
        <v>2562494.4299999997</v>
      </c>
      <c r="I40" s="342"/>
      <c r="J40" s="6"/>
      <c r="K40" s="6"/>
      <c r="L40" s="189"/>
      <c r="M40" s="8"/>
      <c r="N40" s="15"/>
      <c r="O40" s="8"/>
      <c r="P40" s="12"/>
      <c r="Q40" s="12"/>
      <c r="R40" s="12"/>
      <c r="S40" s="12"/>
    </row>
    <row r="41" spans="1:19" ht="54" customHeight="1" x14ac:dyDescent="0.25">
      <c r="A41" s="12"/>
      <c r="B41" s="34"/>
      <c r="C41" s="234" t="s">
        <v>150</v>
      </c>
      <c r="D41" s="235"/>
      <c r="E41" s="235"/>
      <c r="F41" s="235"/>
      <c r="G41" s="236"/>
      <c r="H41" s="351">
        <f>H24</f>
        <v>1406090</v>
      </c>
      <c r="I41" s="352"/>
      <c r="J41" s="173"/>
      <c r="K41" s="173"/>
      <c r="L41" s="189"/>
      <c r="M41" s="8"/>
      <c r="N41" s="8"/>
      <c r="O41" s="8"/>
      <c r="P41" s="12"/>
      <c r="Q41" s="12"/>
      <c r="R41" s="12"/>
      <c r="S41" s="12"/>
    </row>
    <row r="42" spans="1:19" ht="33" customHeight="1" x14ac:dyDescent="0.25">
      <c r="A42" s="12"/>
      <c r="B42" s="34"/>
      <c r="C42" s="284" t="s">
        <v>81</v>
      </c>
      <c r="D42" s="285"/>
      <c r="E42" s="285"/>
      <c r="F42" s="285"/>
      <c r="G42" s="286"/>
      <c r="H42" s="351">
        <f>H26</f>
        <v>3730045.09</v>
      </c>
      <c r="I42" s="352"/>
      <c r="J42" s="6"/>
      <c r="K42" s="6"/>
      <c r="L42" s="189"/>
      <c r="M42" s="8"/>
      <c r="N42" s="8"/>
      <c r="O42" s="8"/>
      <c r="P42" s="12"/>
      <c r="Q42" s="12"/>
      <c r="R42" s="12"/>
      <c r="S42" s="12"/>
    </row>
    <row r="43" spans="1:19" ht="24.75" customHeight="1" x14ac:dyDescent="0.25">
      <c r="A43" s="12"/>
      <c r="B43" s="12"/>
      <c r="C43" s="284" t="s">
        <v>148</v>
      </c>
      <c r="D43" s="285"/>
      <c r="E43" s="285"/>
      <c r="F43" s="285"/>
      <c r="G43" s="286"/>
      <c r="H43" s="362">
        <f>H25</f>
        <v>175000</v>
      </c>
      <c r="I43" s="363"/>
      <c r="J43" s="7"/>
      <c r="K43" s="7"/>
      <c r="L43" s="190"/>
      <c r="M43" s="8"/>
      <c r="N43" s="8"/>
      <c r="O43" s="8"/>
      <c r="P43" s="12"/>
      <c r="Q43" s="12"/>
      <c r="R43" s="12"/>
      <c r="S43" s="12"/>
    </row>
    <row r="44" spans="1:19" ht="30.75" thickBot="1" x14ac:dyDescent="0.3">
      <c r="A44" s="12"/>
      <c r="B44" s="12"/>
      <c r="C44" s="338" t="s">
        <v>146</v>
      </c>
      <c r="D44" s="339"/>
      <c r="E44" s="339"/>
      <c r="F44" s="339"/>
      <c r="G44" s="340"/>
      <c r="H44" s="356">
        <v>198808.7</v>
      </c>
      <c r="I44" s="357"/>
      <c r="J44" s="7"/>
      <c r="K44" s="7"/>
      <c r="L44" s="190"/>
      <c r="M44" s="8"/>
      <c r="N44" s="8"/>
      <c r="O44" s="8"/>
      <c r="P44" s="12"/>
      <c r="Q44" s="12"/>
      <c r="R44" s="12"/>
      <c r="S44" s="12"/>
    </row>
    <row r="45" spans="1:19" ht="30" customHeight="1" thickTop="1" x14ac:dyDescent="0.25">
      <c r="A45" s="12"/>
      <c r="B45" s="12"/>
      <c r="C45" s="306" t="s">
        <v>157</v>
      </c>
      <c r="D45" s="306"/>
      <c r="E45" s="306"/>
      <c r="F45" s="306"/>
      <c r="G45" s="306"/>
      <c r="H45" s="306"/>
      <c r="I45" s="306"/>
      <c r="J45" s="306"/>
      <c r="K45" s="306"/>
      <c r="L45" s="306"/>
      <c r="M45" s="8"/>
      <c r="N45" s="8"/>
      <c r="O45" s="8"/>
      <c r="P45" s="12"/>
      <c r="Q45" s="12"/>
      <c r="R45" s="12"/>
      <c r="S45" s="12"/>
    </row>
    <row r="46" spans="1:19" ht="85.5" customHeight="1" thickBot="1" x14ac:dyDescent="0.3">
      <c r="A46" s="12"/>
      <c r="B46" s="39"/>
      <c r="C46" s="264" t="s">
        <v>204</v>
      </c>
      <c r="D46" s="264"/>
      <c r="E46" s="264"/>
      <c r="F46" s="264"/>
      <c r="G46" s="264"/>
      <c r="H46" s="264"/>
      <c r="I46" s="264"/>
      <c r="J46" s="264"/>
      <c r="K46" s="264"/>
      <c r="L46" s="264"/>
      <c r="M46" s="8"/>
      <c r="N46" s="8"/>
      <c r="O46" s="8"/>
      <c r="P46" s="12"/>
      <c r="Q46" s="12"/>
      <c r="R46" s="12"/>
      <c r="S46" s="12"/>
    </row>
    <row r="47" spans="1:19" ht="54" thickTop="1" thickBot="1" x14ac:dyDescent="0.3">
      <c r="A47" s="12"/>
      <c r="B47" s="12"/>
      <c r="C47" s="56" t="s">
        <v>12</v>
      </c>
      <c r="D47" s="57" t="s">
        <v>13</v>
      </c>
      <c r="E47" s="361" t="s">
        <v>14</v>
      </c>
      <c r="F47" s="361"/>
      <c r="G47" s="361"/>
      <c r="H47" s="361"/>
      <c r="I47" s="361"/>
      <c r="J47" s="177" t="s">
        <v>177</v>
      </c>
      <c r="K47" s="178" t="s">
        <v>201</v>
      </c>
      <c r="L47" s="8"/>
      <c r="M47" s="8"/>
      <c r="N47" s="8"/>
      <c r="O47" s="12"/>
      <c r="P47" s="12"/>
      <c r="Q47" s="12"/>
      <c r="R47" s="12"/>
    </row>
    <row r="48" spans="1:19" ht="26.25" thickTop="1" x14ac:dyDescent="0.35">
      <c r="A48" s="12"/>
      <c r="B48" s="12"/>
      <c r="C48" s="64">
        <v>7</v>
      </c>
      <c r="D48" s="55"/>
      <c r="E48" s="297" t="s">
        <v>15</v>
      </c>
      <c r="F48" s="297"/>
      <c r="G48" s="297"/>
      <c r="H48" s="297"/>
      <c r="I48" s="297"/>
      <c r="J48" s="217"/>
      <c r="K48" s="219"/>
      <c r="L48" s="8"/>
      <c r="M48" s="8"/>
      <c r="N48" s="8"/>
      <c r="O48" s="12"/>
      <c r="P48" s="12"/>
      <c r="Q48" s="12"/>
      <c r="R48" s="12"/>
    </row>
    <row r="49" spans="1:18" ht="25.5" x14ac:dyDescent="0.35">
      <c r="A49" s="12"/>
      <c r="B49" s="12"/>
      <c r="C49" s="111">
        <v>71</v>
      </c>
      <c r="D49" s="112"/>
      <c r="E49" s="298" t="s">
        <v>16</v>
      </c>
      <c r="F49" s="298"/>
      <c r="G49" s="298"/>
      <c r="H49" s="298"/>
      <c r="I49" s="298"/>
      <c r="J49" s="218"/>
      <c r="K49" s="220"/>
      <c r="L49" s="8"/>
      <c r="M49" s="8"/>
      <c r="N49" s="8"/>
      <c r="O49" s="12"/>
      <c r="P49" s="12"/>
      <c r="Q49" s="12"/>
      <c r="R49" s="12"/>
    </row>
    <row r="50" spans="1:18" ht="26.25" x14ac:dyDescent="0.4">
      <c r="A50" s="12"/>
      <c r="B50" s="12"/>
      <c r="C50" s="113">
        <v>711</v>
      </c>
      <c r="D50" s="66"/>
      <c r="E50" s="299" t="s">
        <v>17</v>
      </c>
      <c r="F50" s="299"/>
      <c r="G50" s="299"/>
      <c r="H50" s="299"/>
      <c r="I50" s="299"/>
      <c r="J50" s="60">
        <f>SUM(J51:J54)</f>
        <v>1880000</v>
      </c>
      <c r="K50" s="60">
        <f>SUM(K51:K54)</f>
        <v>2700000</v>
      </c>
      <c r="L50" s="8"/>
      <c r="M50" s="8"/>
      <c r="N50" s="8"/>
      <c r="O50" s="12"/>
      <c r="P50" s="12"/>
      <c r="Q50" s="12"/>
      <c r="R50" s="12"/>
    </row>
    <row r="51" spans="1:18" ht="33.75" customHeight="1" x14ac:dyDescent="0.35">
      <c r="A51" s="12"/>
      <c r="B51" s="12"/>
      <c r="C51" s="113"/>
      <c r="D51" s="66">
        <v>7111</v>
      </c>
      <c r="E51" s="300" t="s">
        <v>18</v>
      </c>
      <c r="F51" s="300"/>
      <c r="G51" s="300"/>
      <c r="H51" s="300"/>
      <c r="I51" s="300"/>
      <c r="J51" s="59">
        <v>280000</v>
      </c>
      <c r="K51" s="126">
        <v>220000</v>
      </c>
      <c r="L51" s="8"/>
      <c r="M51" s="8"/>
      <c r="N51" s="8"/>
      <c r="O51" s="12"/>
      <c r="P51" s="12"/>
      <c r="Q51" s="12"/>
      <c r="R51" s="12"/>
    </row>
    <row r="52" spans="1:18" ht="30.75" customHeight="1" x14ac:dyDescent="0.35">
      <c r="A52" s="12"/>
      <c r="B52" s="12"/>
      <c r="C52" s="113"/>
      <c r="D52" s="66">
        <v>71131</v>
      </c>
      <c r="E52" s="369" t="s">
        <v>19</v>
      </c>
      <c r="F52" s="369"/>
      <c r="G52" s="369"/>
      <c r="H52" s="369"/>
      <c r="I52" s="369"/>
      <c r="J52" s="61">
        <v>1250000</v>
      </c>
      <c r="K52" s="152">
        <v>2220000</v>
      </c>
      <c r="L52" s="8"/>
      <c r="M52" s="8"/>
      <c r="N52" s="12"/>
      <c r="O52" s="12"/>
      <c r="P52" s="12"/>
      <c r="Q52" s="12"/>
    </row>
    <row r="53" spans="1:18" ht="25.5" x14ac:dyDescent="0.35">
      <c r="A53" s="12"/>
      <c r="B53" s="12"/>
      <c r="C53" s="113"/>
      <c r="D53" s="66">
        <v>71132</v>
      </c>
      <c r="E53" s="300" t="s">
        <v>20</v>
      </c>
      <c r="F53" s="300"/>
      <c r="G53" s="300"/>
      <c r="H53" s="300"/>
      <c r="I53" s="300"/>
      <c r="J53" s="59">
        <v>100000</v>
      </c>
      <c r="K53" s="126">
        <v>100000</v>
      </c>
      <c r="L53" s="34"/>
      <c r="M53" s="34"/>
      <c r="N53" s="12"/>
      <c r="O53" s="12"/>
      <c r="P53" s="12"/>
      <c r="Q53" s="12"/>
    </row>
    <row r="54" spans="1:18" ht="25.5" x14ac:dyDescent="0.35">
      <c r="A54" s="12"/>
      <c r="B54" s="12"/>
      <c r="C54" s="113"/>
      <c r="D54" s="66">
        <v>71175</v>
      </c>
      <c r="E54" s="300" t="s">
        <v>21</v>
      </c>
      <c r="F54" s="300"/>
      <c r="G54" s="300"/>
      <c r="H54" s="300"/>
      <c r="I54" s="300"/>
      <c r="J54" s="59">
        <v>250000</v>
      </c>
      <c r="K54" s="126">
        <v>160000</v>
      </c>
      <c r="L54" s="34"/>
      <c r="M54" s="34"/>
      <c r="N54" s="12"/>
      <c r="O54" s="12"/>
      <c r="P54" s="12"/>
      <c r="Q54" s="12"/>
    </row>
    <row r="55" spans="1:18" ht="26.25" x14ac:dyDescent="0.4">
      <c r="A55" s="12"/>
      <c r="B55" s="12"/>
      <c r="C55" s="111">
        <v>713</v>
      </c>
      <c r="D55" s="66"/>
      <c r="E55" s="299" t="s">
        <v>22</v>
      </c>
      <c r="F55" s="299"/>
      <c r="G55" s="299"/>
      <c r="H55" s="299"/>
      <c r="I55" s="299"/>
      <c r="J55" s="60">
        <f>SUM(J56:J57)</f>
        <v>30000</v>
      </c>
      <c r="K55" s="158">
        <f>SUM(K56:K57)</f>
        <v>30000</v>
      </c>
      <c r="L55" s="34"/>
      <c r="M55" s="34"/>
      <c r="N55" s="12"/>
      <c r="O55" s="12"/>
      <c r="P55" s="12"/>
      <c r="Q55" s="12"/>
    </row>
    <row r="56" spans="1:18" ht="25.5" x14ac:dyDescent="0.35">
      <c r="A56" s="12"/>
      <c r="B56" s="12"/>
      <c r="C56" s="111"/>
      <c r="D56" s="66">
        <v>71312</v>
      </c>
      <c r="E56" s="300" t="s">
        <v>23</v>
      </c>
      <c r="F56" s="300"/>
      <c r="G56" s="300"/>
      <c r="H56" s="300"/>
      <c r="I56" s="300"/>
      <c r="J56" s="59">
        <v>25000</v>
      </c>
      <c r="K56" s="59">
        <v>25000</v>
      </c>
      <c r="L56" s="34"/>
      <c r="M56" s="34"/>
      <c r="N56" s="12"/>
      <c r="O56" s="12"/>
      <c r="P56" s="12"/>
      <c r="Q56" s="12"/>
    </row>
    <row r="57" spans="1:18" ht="25.5" x14ac:dyDescent="0.35">
      <c r="A57" s="12"/>
      <c r="B57" s="12"/>
      <c r="C57" s="111"/>
      <c r="D57" s="66">
        <v>71351</v>
      </c>
      <c r="E57" s="300" t="s">
        <v>24</v>
      </c>
      <c r="F57" s="300"/>
      <c r="G57" s="300"/>
      <c r="H57" s="300"/>
      <c r="I57" s="300"/>
      <c r="J57" s="126">
        <v>5000</v>
      </c>
      <c r="K57" s="126">
        <v>5000</v>
      </c>
      <c r="L57" s="41"/>
      <c r="M57" s="41"/>
      <c r="N57" s="12"/>
      <c r="O57" s="12"/>
      <c r="P57" s="12"/>
      <c r="Q57" s="12"/>
    </row>
    <row r="58" spans="1:18" ht="26.25" x14ac:dyDescent="0.4">
      <c r="A58" s="12"/>
      <c r="B58" s="12"/>
      <c r="C58" s="113">
        <v>714</v>
      </c>
      <c r="D58" s="66"/>
      <c r="E58" s="299" t="s">
        <v>25</v>
      </c>
      <c r="F58" s="299"/>
      <c r="G58" s="299"/>
      <c r="H58" s="299"/>
      <c r="I58" s="299"/>
      <c r="J58" s="158">
        <f>SUM(J59:J64)</f>
        <v>1225000</v>
      </c>
      <c r="K58" s="158">
        <f>SUM(K59:K64)</f>
        <v>575000</v>
      </c>
      <c r="L58" s="8"/>
      <c r="M58" s="8"/>
      <c r="N58" s="12"/>
      <c r="O58" s="12"/>
      <c r="P58" s="12"/>
      <c r="Q58" s="12"/>
    </row>
    <row r="59" spans="1:18" ht="25.5" x14ac:dyDescent="0.35">
      <c r="A59" s="12"/>
      <c r="B59" s="12"/>
      <c r="C59" s="113"/>
      <c r="D59" s="66">
        <v>7141</v>
      </c>
      <c r="E59" s="300" t="s">
        <v>26</v>
      </c>
      <c r="F59" s="300"/>
      <c r="G59" s="300"/>
      <c r="H59" s="300"/>
      <c r="I59" s="300"/>
      <c r="J59" s="126">
        <v>25000</v>
      </c>
      <c r="K59" s="126">
        <v>25000</v>
      </c>
      <c r="L59" s="8"/>
      <c r="M59" s="8"/>
      <c r="N59" s="12"/>
      <c r="O59" s="12"/>
      <c r="P59" s="12"/>
      <c r="Q59" s="12"/>
    </row>
    <row r="60" spans="1:18" ht="25.5" x14ac:dyDescent="0.35">
      <c r="A60" s="12"/>
      <c r="B60" s="12"/>
      <c r="C60" s="113"/>
      <c r="D60" s="66">
        <v>7142</v>
      </c>
      <c r="E60" s="300" t="s">
        <v>27</v>
      </c>
      <c r="F60" s="300"/>
      <c r="G60" s="300"/>
      <c r="H60" s="300"/>
      <c r="I60" s="300"/>
      <c r="J60" s="126">
        <v>0</v>
      </c>
      <c r="K60" s="126">
        <v>0</v>
      </c>
      <c r="L60" s="8"/>
      <c r="M60" s="8"/>
      <c r="N60" s="12"/>
      <c r="O60" s="12"/>
      <c r="P60" s="12"/>
      <c r="Q60" s="12"/>
    </row>
    <row r="61" spans="1:18" ht="47.25" customHeight="1" x14ac:dyDescent="0.35">
      <c r="A61" s="12"/>
      <c r="B61" s="12"/>
      <c r="C61" s="113"/>
      <c r="D61" s="47">
        <v>7146</v>
      </c>
      <c r="E61" s="387" t="s">
        <v>196</v>
      </c>
      <c r="F61" s="387"/>
      <c r="G61" s="387"/>
      <c r="H61" s="387"/>
      <c r="I61" s="387"/>
      <c r="J61" s="152">
        <v>950000</v>
      </c>
      <c r="K61" s="152">
        <v>300000</v>
      </c>
      <c r="L61" s="8"/>
      <c r="M61" s="8"/>
      <c r="N61" s="12"/>
      <c r="O61" s="12"/>
      <c r="P61" s="12"/>
      <c r="Q61" s="12"/>
    </row>
    <row r="62" spans="1:18" ht="51.75" customHeight="1" x14ac:dyDescent="0.4">
      <c r="A62" s="12"/>
      <c r="B62" s="12"/>
      <c r="C62" s="113"/>
      <c r="D62" s="47">
        <v>71484</v>
      </c>
      <c r="E62" s="387" t="s">
        <v>28</v>
      </c>
      <c r="F62" s="387"/>
      <c r="G62" s="387"/>
      <c r="H62" s="387"/>
      <c r="I62" s="387"/>
      <c r="J62" s="152">
        <v>60000</v>
      </c>
      <c r="K62" s="152">
        <v>60000</v>
      </c>
      <c r="L62" s="127"/>
      <c r="M62" s="12"/>
      <c r="N62" s="12"/>
      <c r="O62" s="12"/>
      <c r="P62" s="12"/>
      <c r="Q62" s="12"/>
    </row>
    <row r="63" spans="1:18" ht="24.75" customHeight="1" x14ac:dyDescent="0.35">
      <c r="A63" s="12"/>
      <c r="B63" s="12"/>
      <c r="C63" s="113"/>
      <c r="D63" s="66">
        <v>71489</v>
      </c>
      <c r="E63" s="387" t="s">
        <v>29</v>
      </c>
      <c r="F63" s="387"/>
      <c r="G63" s="387"/>
      <c r="H63" s="387"/>
      <c r="I63" s="387"/>
      <c r="J63" s="59">
        <v>180000</v>
      </c>
      <c r="K63" s="59">
        <v>180000</v>
      </c>
      <c r="L63" s="12"/>
      <c r="M63" s="12"/>
      <c r="N63" s="12"/>
      <c r="O63" s="12"/>
      <c r="P63" s="12"/>
      <c r="Q63" s="12"/>
    </row>
    <row r="64" spans="1:18" ht="27.75" customHeight="1" x14ac:dyDescent="0.35">
      <c r="A64" s="12"/>
      <c r="B64" s="12"/>
      <c r="C64" s="113"/>
      <c r="D64" s="66">
        <v>7149</v>
      </c>
      <c r="E64" s="387" t="s">
        <v>30</v>
      </c>
      <c r="F64" s="387"/>
      <c r="G64" s="387"/>
      <c r="H64" s="387"/>
      <c r="I64" s="387"/>
      <c r="J64" s="59">
        <v>10000</v>
      </c>
      <c r="K64" s="59">
        <v>10000</v>
      </c>
      <c r="L64" s="12"/>
      <c r="M64" s="12"/>
      <c r="N64" s="12"/>
      <c r="O64" s="12"/>
      <c r="P64" s="12"/>
      <c r="Q64" s="12"/>
    </row>
    <row r="65" spans="1:18" ht="26.25" customHeight="1" x14ac:dyDescent="0.4">
      <c r="A65" s="12"/>
      <c r="B65" s="12"/>
      <c r="C65" s="111">
        <v>715</v>
      </c>
      <c r="D65" s="66"/>
      <c r="E65" s="299" t="s">
        <v>31</v>
      </c>
      <c r="F65" s="299"/>
      <c r="G65" s="299"/>
      <c r="H65" s="299"/>
      <c r="I65" s="299"/>
      <c r="J65" s="60">
        <f>SUM(J66:J69)</f>
        <v>45500</v>
      </c>
      <c r="K65" s="60">
        <f>SUM(K66:K69)</f>
        <v>210000</v>
      </c>
      <c r="L65" s="12"/>
      <c r="M65" s="12"/>
      <c r="N65" s="12"/>
      <c r="O65" s="12"/>
      <c r="P65" s="12"/>
      <c r="Q65" s="12"/>
    </row>
    <row r="66" spans="1:18" ht="54" customHeight="1" x14ac:dyDescent="0.25">
      <c r="A66" s="12"/>
      <c r="B66" s="12"/>
      <c r="C66" s="111"/>
      <c r="D66" s="47">
        <v>7153</v>
      </c>
      <c r="E66" s="384" t="s">
        <v>32</v>
      </c>
      <c r="F66" s="384"/>
      <c r="G66" s="384"/>
      <c r="H66" s="384"/>
      <c r="I66" s="384"/>
      <c r="J66" s="61">
        <v>5000</v>
      </c>
      <c r="K66" s="61">
        <v>5000</v>
      </c>
      <c r="L66" s="12"/>
      <c r="M66" s="12"/>
      <c r="N66" s="12"/>
      <c r="O66" s="12"/>
      <c r="P66" s="12"/>
      <c r="Q66" s="12"/>
    </row>
    <row r="67" spans="1:18" ht="52.5" customHeight="1" x14ac:dyDescent="0.3">
      <c r="A67" s="12"/>
      <c r="B67" s="12"/>
      <c r="C67" s="111"/>
      <c r="D67" s="47">
        <v>71523</v>
      </c>
      <c r="E67" s="384" t="s">
        <v>133</v>
      </c>
      <c r="F67" s="384"/>
      <c r="G67" s="384"/>
      <c r="H67" s="384"/>
      <c r="I67" s="384"/>
      <c r="J67" s="61">
        <v>15000</v>
      </c>
      <c r="K67" s="61">
        <v>15000</v>
      </c>
      <c r="L67" s="134"/>
      <c r="M67" s="12"/>
      <c r="N67" s="12"/>
      <c r="O67" s="12"/>
      <c r="P67" s="12"/>
      <c r="Q67" s="12"/>
      <c r="R67" s="12"/>
    </row>
    <row r="68" spans="1:18" ht="51.75" customHeight="1" x14ac:dyDescent="0.3">
      <c r="A68" s="12"/>
      <c r="B68" s="12"/>
      <c r="C68" s="111"/>
      <c r="D68" s="47">
        <v>71525</v>
      </c>
      <c r="E68" s="384" t="s">
        <v>136</v>
      </c>
      <c r="F68" s="384"/>
      <c r="G68" s="384"/>
      <c r="H68" s="384"/>
      <c r="I68" s="384"/>
      <c r="J68" s="61">
        <v>3000</v>
      </c>
      <c r="K68" s="152">
        <v>40000</v>
      </c>
      <c r="L68" s="134"/>
      <c r="M68" s="12"/>
      <c r="N68" s="12"/>
      <c r="O68" s="12"/>
      <c r="P68" s="12"/>
      <c r="Q68" s="12"/>
      <c r="R68" s="12"/>
    </row>
    <row r="69" spans="1:18" ht="31.5" customHeight="1" x14ac:dyDescent="0.35">
      <c r="A69" s="12"/>
      <c r="B69" s="12"/>
      <c r="C69" s="111"/>
      <c r="D69" s="66">
        <v>71554</v>
      </c>
      <c r="E69" s="385" t="s">
        <v>192</v>
      </c>
      <c r="F69" s="285"/>
      <c r="G69" s="285"/>
      <c r="H69" s="285"/>
      <c r="I69" s="286"/>
      <c r="J69" s="61">
        <v>22500</v>
      </c>
      <c r="K69" s="152">
        <v>150000</v>
      </c>
      <c r="L69" s="1"/>
      <c r="M69" s="12"/>
      <c r="N69" s="12"/>
      <c r="O69" s="12"/>
      <c r="P69" s="12"/>
      <c r="Q69" s="12"/>
      <c r="R69" s="12"/>
    </row>
    <row r="70" spans="1:18" ht="31.5" customHeight="1" x14ac:dyDescent="0.4">
      <c r="A70" s="12"/>
      <c r="B70" s="12"/>
      <c r="C70" s="111">
        <v>72</v>
      </c>
      <c r="D70" s="66"/>
      <c r="E70" s="364" t="s">
        <v>189</v>
      </c>
      <c r="F70" s="365"/>
      <c r="G70" s="365"/>
      <c r="H70" s="365"/>
      <c r="I70" s="366"/>
      <c r="J70" s="145">
        <f>SUM(J71)</f>
        <v>0</v>
      </c>
      <c r="K70" s="145">
        <f>SUM(K71)</f>
        <v>0</v>
      </c>
      <c r="L70" s="2"/>
      <c r="M70" s="12"/>
      <c r="N70" s="12"/>
      <c r="O70" s="12"/>
      <c r="P70" s="12"/>
      <c r="Q70" s="12"/>
      <c r="R70" s="12"/>
    </row>
    <row r="71" spans="1:18" ht="31.5" customHeight="1" x14ac:dyDescent="0.35">
      <c r="A71" s="12"/>
      <c r="B71" s="12"/>
      <c r="C71" s="111"/>
      <c r="D71" s="66">
        <v>72112</v>
      </c>
      <c r="E71" s="281" t="s">
        <v>190</v>
      </c>
      <c r="F71" s="282"/>
      <c r="G71" s="282"/>
      <c r="H71" s="282"/>
      <c r="I71" s="283"/>
      <c r="J71" s="59">
        <v>0</v>
      </c>
      <c r="K71" s="59">
        <v>0</v>
      </c>
      <c r="L71" s="134"/>
      <c r="M71" s="12"/>
      <c r="N71" s="12"/>
      <c r="O71" s="12"/>
      <c r="P71" s="12"/>
      <c r="Q71" s="12"/>
      <c r="R71" s="12"/>
    </row>
    <row r="72" spans="1:18" ht="31.5" customHeight="1" x14ac:dyDescent="0.4">
      <c r="A72" s="12"/>
      <c r="B72" s="12"/>
      <c r="C72" s="111">
        <v>73</v>
      </c>
      <c r="D72" s="66"/>
      <c r="E72" s="299" t="s">
        <v>33</v>
      </c>
      <c r="F72" s="299"/>
      <c r="G72" s="299"/>
      <c r="H72" s="299"/>
      <c r="I72" s="299"/>
      <c r="J72" s="145">
        <f>SUM(J73)</f>
        <v>789800</v>
      </c>
      <c r="K72" s="145">
        <f>SUM(K73)</f>
        <v>598609.88</v>
      </c>
      <c r="L72" s="134"/>
      <c r="M72" s="12"/>
      <c r="N72" s="12"/>
      <c r="O72" s="12"/>
      <c r="P72" s="12"/>
      <c r="Q72" s="12"/>
      <c r="R72" s="12"/>
    </row>
    <row r="73" spans="1:18" ht="25.5" x14ac:dyDescent="0.35">
      <c r="A73" s="12"/>
      <c r="B73" s="12"/>
      <c r="C73" s="111">
        <v>732</v>
      </c>
      <c r="D73" s="66">
        <v>7321</v>
      </c>
      <c r="E73" s="300" t="s">
        <v>34</v>
      </c>
      <c r="F73" s="300"/>
      <c r="G73" s="300"/>
      <c r="H73" s="300"/>
      <c r="I73" s="300"/>
      <c r="J73" s="126">
        <v>789800</v>
      </c>
      <c r="K73" s="126">
        <v>598609.88</v>
      </c>
      <c r="L73" s="159"/>
      <c r="M73" s="12"/>
      <c r="N73" s="12"/>
      <c r="O73" s="12"/>
      <c r="P73" s="12"/>
      <c r="Q73" s="12"/>
      <c r="R73" s="12"/>
    </row>
    <row r="74" spans="1:18" ht="26.25" x14ac:dyDescent="0.4">
      <c r="A74" s="12"/>
      <c r="B74" s="12"/>
      <c r="C74" s="111">
        <v>74</v>
      </c>
      <c r="D74" s="66"/>
      <c r="E74" s="299" t="s">
        <v>35</v>
      </c>
      <c r="F74" s="299"/>
      <c r="G74" s="299"/>
      <c r="H74" s="299"/>
      <c r="I74" s="299"/>
      <c r="J74" s="60">
        <f>SUM(J75:J79)</f>
        <v>3928328.34</v>
      </c>
      <c r="K74" s="60">
        <f>SUM(K75:K79)</f>
        <v>3958328.34</v>
      </c>
      <c r="L74" s="10"/>
      <c r="M74" s="12"/>
      <c r="N74" s="12"/>
      <c r="O74" s="12"/>
      <c r="P74" s="12"/>
      <c r="Q74" s="12"/>
      <c r="R74" s="12"/>
    </row>
    <row r="75" spans="1:18" ht="25.5" x14ac:dyDescent="0.35">
      <c r="A75" s="12"/>
      <c r="B75" s="12"/>
      <c r="C75" s="111"/>
      <c r="D75" s="151">
        <v>7411</v>
      </c>
      <c r="E75" s="389" t="s">
        <v>144</v>
      </c>
      <c r="F75" s="389"/>
      <c r="G75" s="389"/>
      <c r="H75" s="389"/>
      <c r="I75" s="389"/>
      <c r="J75" s="152">
        <v>0</v>
      </c>
      <c r="K75" s="152">
        <v>0</v>
      </c>
      <c r="L75" s="10"/>
      <c r="M75" s="12"/>
      <c r="N75" s="12"/>
      <c r="O75" s="12"/>
      <c r="P75" s="12"/>
      <c r="Q75" s="12"/>
      <c r="R75" s="12"/>
    </row>
    <row r="76" spans="1:18" ht="25.5" x14ac:dyDescent="0.35">
      <c r="A76" s="12"/>
      <c r="B76" s="12"/>
      <c r="C76" s="111"/>
      <c r="D76" s="151">
        <v>74122</v>
      </c>
      <c r="E76" s="275" t="s">
        <v>134</v>
      </c>
      <c r="F76" s="275"/>
      <c r="G76" s="275"/>
      <c r="H76" s="275"/>
      <c r="I76" s="275"/>
      <c r="J76" s="126">
        <v>1600000</v>
      </c>
      <c r="K76" s="126">
        <v>1600000</v>
      </c>
      <c r="L76" s="10"/>
      <c r="M76" s="12"/>
      <c r="N76" s="12"/>
      <c r="O76" s="12"/>
      <c r="P76" s="12"/>
      <c r="Q76" s="12"/>
      <c r="R76" s="12"/>
    </row>
    <row r="77" spans="1:18" ht="25.5" x14ac:dyDescent="0.35">
      <c r="A77" s="12"/>
      <c r="B77" s="12"/>
      <c r="C77" s="111"/>
      <c r="D77" s="151">
        <v>74112</v>
      </c>
      <c r="E77" s="275" t="s">
        <v>194</v>
      </c>
      <c r="F77" s="275"/>
      <c r="G77" s="275"/>
      <c r="H77" s="275"/>
      <c r="I77" s="275"/>
      <c r="J77" s="126">
        <v>816000</v>
      </c>
      <c r="K77" s="126">
        <v>816000</v>
      </c>
      <c r="L77" s="10"/>
      <c r="M77" s="12"/>
      <c r="N77" s="12"/>
      <c r="O77" s="12"/>
      <c r="P77" s="12"/>
      <c r="Q77" s="12"/>
      <c r="R77" s="12"/>
    </row>
    <row r="78" spans="1:18" ht="25.5" x14ac:dyDescent="0.35">
      <c r="A78" s="12"/>
      <c r="B78" s="12"/>
      <c r="C78" s="111"/>
      <c r="D78" s="151">
        <v>7426</v>
      </c>
      <c r="E78" s="275" t="s">
        <v>195</v>
      </c>
      <c r="F78" s="275"/>
      <c r="G78" s="275"/>
      <c r="H78" s="275"/>
      <c r="I78" s="275"/>
      <c r="J78" s="126">
        <v>1512328.34</v>
      </c>
      <c r="K78" s="126">
        <v>1512328.34</v>
      </c>
      <c r="L78" s="10"/>
      <c r="M78" s="12"/>
      <c r="N78" s="12"/>
      <c r="O78" s="12"/>
      <c r="P78" s="12"/>
      <c r="Q78" s="12"/>
      <c r="R78" s="12"/>
    </row>
    <row r="79" spans="1:18" ht="26.25" thickBot="1" x14ac:dyDescent="0.4">
      <c r="A79" s="12"/>
      <c r="B79" s="12"/>
      <c r="C79" s="114"/>
      <c r="D79" s="153">
        <v>7421</v>
      </c>
      <c r="E79" s="393" t="s">
        <v>135</v>
      </c>
      <c r="F79" s="393"/>
      <c r="G79" s="393"/>
      <c r="H79" s="393"/>
      <c r="I79" s="393"/>
      <c r="J79" s="154">
        <v>0</v>
      </c>
      <c r="K79" s="154">
        <v>30000</v>
      </c>
      <c r="L79" s="10"/>
      <c r="M79" s="12"/>
      <c r="N79" s="12"/>
      <c r="O79" s="12"/>
      <c r="P79" s="12"/>
      <c r="Q79" s="12"/>
      <c r="R79" s="12"/>
    </row>
    <row r="80" spans="1:18" ht="35.25" customHeight="1" thickTop="1" thickBot="1" x14ac:dyDescent="0.4">
      <c r="A80" s="12"/>
      <c r="B80" s="12"/>
      <c r="C80" s="76">
        <v>7</v>
      </c>
      <c r="D80" s="390" t="s">
        <v>36</v>
      </c>
      <c r="E80" s="391"/>
      <c r="F80" s="391"/>
      <c r="G80" s="391"/>
      <c r="H80" s="391"/>
      <c r="I80" s="392"/>
      <c r="J80" s="146">
        <f>SUM(J50,J55,J58,J65,J70,J72,J74)</f>
        <v>7898628.3399999999</v>
      </c>
      <c r="K80" s="146">
        <f>SUM(K50,K55,K58,K65,K70,K72,K74)</f>
        <v>8071938.2199999997</v>
      </c>
      <c r="L80" s="160"/>
      <c r="M80" s="12"/>
      <c r="N80" s="12"/>
      <c r="O80" s="12"/>
      <c r="P80" s="12"/>
      <c r="Q80" s="12"/>
      <c r="R80" s="12"/>
    </row>
    <row r="81" spans="1:18" ht="22.5" thickTop="1" thickBot="1" x14ac:dyDescent="0.4">
      <c r="A81" s="12"/>
      <c r="B81" s="12"/>
      <c r="C81" s="8"/>
      <c r="D81" s="8"/>
      <c r="E81" s="8"/>
      <c r="F81" s="8"/>
      <c r="G81" s="8"/>
      <c r="H81" s="8"/>
      <c r="I81" s="8"/>
      <c r="J81" s="8"/>
      <c r="K81" s="8"/>
      <c r="L81" s="10"/>
      <c r="M81" s="12"/>
      <c r="N81" s="12"/>
      <c r="O81" s="12"/>
      <c r="P81" s="12"/>
      <c r="Q81" s="12"/>
      <c r="R81" s="12"/>
    </row>
    <row r="82" spans="1:18" ht="71.25" customHeight="1" thickTop="1" thickBot="1" x14ac:dyDescent="0.45">
      <c r="A82" s="12"/>
      <c r="B82" s="12"/>
      <c r="C82" s="74" t="s">
        <v>37</v>
      </c>
      <c r="D82" s="75" t="s">
        <v>37</v>
      </c>
      <c r="E82" s="296" t="s">
        <v>14</v>
      </c>
      <c r="F82" s="296"/>
      <c r="G82" s="296"/>
      <c r="H82" s="296"/>
      <c r="I82" s="296"/>
      <c r="J82" s="177" t="s">
        <v>177</v>
      </c>
      <c r="K82" s="178" t="s">
        <v>201</v>
      </c>
      <c r="L82" s="161"/>
      <c r="M82" s="12"/>
      <c r="N82" s="12"/>
      <c r="O82" s="12"/>
      <c r="P82" s="12"/>
      <c r="Q82" s="12"/>
      <c r="R82" s="12"/>
    </row>
    <row r="83" spans="1:18" ht="27" thickTop="1" x14ac:dyDescent="0.25">
      <c r="A83" s="12"/>
      <c r="B83" s="12"/>
      <c r="C83" s="73">
        <v>4</v>
      </c>
      <c r="D83" s="388" t="s">
        <v>8</v>
      </c>
      <c r="E83" s="388"/>
      <c r="F83" s="388"/>
      <c r="G83" s="388"/>
      <c r="H83" s="388"/>
      <c r="I83" s="388"/>
      <c r="J83" s="58"/>
      <c r="K83" s="58"/>
      <c r="L83" s="12"/>
      <c r="M83" s="12"/>
      <c r="N83" s="12"/>
      <c r="O83" s="12"/>
      <c r="P83" s="12"/>
      <c r="Q83" s="12"/>
    </row>
    <row r="84" spans="1:18" ht="26.25" x14ac:dyDescent="0.4">
      <c r="A84" s="12"/>
      <c r="B84" s="12"/>
      <c r="C84" s="67">
        <v>411</v>
      </c>
      <c r="D84" s="276" t="s">
        <v>38</v>
      </c>
      <c r="E84" s="276"/>
      <c r="F84" s="276"/>
      <c r="G84" s="276"/>
      <c r="H84" s="276"/>
      <c r="I84" s="276"/>
      <c r="J84" s="68">
        <f>SUM(J85:J89)</f>
        <v>1305780</v>
      </c>
      <c r="K84" s="68">
        <f>SUM(K85:K89)</f>
        <v>1169065</v>
      </c>
      <c r="L84" s="12"/>
      <c r="M84" s="12"/>
      <c r="N84" s="12"/>
      <c r="O84" s="12"/>
      <c r="P84" s="12"/>
      <c r="Q84" s="12"/>
    </row>
    <row r="85" spans="1:18" ht="25.5" x14ac:dyDescent="0.35">
      <c r="A85" s="12"/>
      <c r="B85" s="12"/>
      <c r="C85" s="67"/>
      <c r="D85" s="13">
        <v>4111</v>
      </c>
      <c r="E85" s="386" t="s">
        <v>39</v>
      </c>
      <c r="F85" s="386"/>
      <c r="G85" s="386"/>
      <c r="H85" s="386"/>
      <c r="I85" s="386"/>
      <c r="J85" s="62">
        <f t="shared" ref="J85:K89" si="0">SUM(J196,J225,J248,J268,J325,J356,J376,J400,J422,J443,)</f>
        <v>781980</v>
      </c>
      <c r="K85" s="62">
        <f t="shared" si="0"/>
        <v>838455</v>
      </c>
      <c r="L85" s="12"/>
      <c r="M85" s="12"/>
      <c r="N85" s="12"/>
      <c r="O85" s="12"/>
      <c r="P85" s="12"/>
      <c r="Q85" s="12"/>
      <c r="R85" s="12"/>
    </row>
    <row r="86" spans="1:18" ht="25.5" x14ac:dyDescent="0.35">
      <c r="A86" s="12"/>
      <c r="B86" s="12"/>
      <c r="C86" s="67"/>
      <c r="D86" s="13">
        <v>4112</v>
      </c>
      <c r="E86" s="278" t="s">
        <v>40</v>
      </c>
      <c r="F86" s="278"/>
      <c r="G86" s="278"/>
      <c r="H86" s="278"/>
      <c r="I86" s="278"/>
      <c r="J86" s="62">
        <f t="shared" si="0"/>
        <v>109270</v>
      </c>
      <c r="K86" s="62">
        <f t="shared" si="0"/>
        <v>51490</v>
      </c>
      <c r="L86" s="12"/>
      <c r="M86" s="12"/>
      <c r="N86" s="12"/>
      <c r="O86" s="12"/>
      <c r="P86" s="12"/>
      <c r="Q86" s="12"/>
      <c r="R86" s="12"/>
    </row>
    <row r="87" spans="1:18" ht="25.5" x14ac:dyDescent="0.35">
      <c r="A87" s="12"/>
      <c r="B87" s="12"/>
      <c r="C87" s="67"/>
      <c r="D87" s="13">
        <v>4113</v>
      </c>
      <c r="E87" s="278" t="s">
        <v>41</v>
      </c>
      <c r="F87" s="278"/>
      <c r="G87" s="278"/>
      <c r="H87" s="278"/>
      <c r="I87" s="278"/>
      <c r="J87" s="62">
        <f t="shared" si="0"/>
        <v>283740</v>
      </c>
      <c r="K87" s="62">
        <f t="shared" si="0"/>
        <v>174140</v>
      </c>
      <c r="L87" s="122"/>
      <c r="M87" s="12"/>
      <c r="N87" s="12"/>
      <c r="O87" s="12"/>
      <c r="P87" s="12"/>
      <c r="Q87" s="12"/>
      <c r="R87" s="12"/>
    </row>
    <row r="88" spans="1:18" ht="26.25" customHeight="1" x14ac:dyDescent="0.35">
      <c r="A88" s="12"/>
      <c r="B88" s="12"/>
      <c r="C88" s="67"/>
      <c r="D88" s="13">
        <v>4114</v>
      </c>
      <c r="E88" s="278" t="s">
        <v>42</v>
      </c>
      <c r="F88" s="278"/>
      <c r="G88" s="278"/>
      <c r="H88" s="278"/>
      <c r="I88" s="278"/>
      <c r="J88" s="62">
        <f t="shared" si="0"/>
        <v>116170</v>
      </c>
      <c r="K88" s="62">
        <f t="shared" si="0"/>
        <v>92560</v>
      </c>
      <c r="L88" s="12"/>
      <c r="M88" s="12"/>
      <c r="N88" s="12"/>
      <c r="O88" s="12"/>
      <c r="P88" s="12"/>
      <c r="Q88" s="12"/>
      <c r="R88" s="12"/>
    </row>
    <row r="89" spans="1:18" ht="24.75" customHeight="1" x14ac:dyDescent="0.35">
      <c r="A89" s="12"/>
      <c r="B89" s="12"/>
      <c r="C89" s="67"/>
      <c r="D89" s="13">
        <v>4115</v>
      </c>
      <c r="E89" s="278" t="s">
        <v>43</v>
      </c>
      <c r="F89" s="278"/>
      <c r="G89" s="278"/>
      <c r="H89" s="278"/>
      <c r="I89" s="278"/>
      <c r="J89" s="62">
        <f t="shared" si="0"/>
        <v>14620</v>
      </c>
      <c r="K89" s="62">
        <f t="shared" si="0"/>
        <v>12420</v>
      </c>
      <c r="L89" s="12"/>
      <c r="M89" s="12"/>
      <c r="N89" s="12"/>
      <c r="O89" s="12"/>
      <c r="P89" s="12"/>
      <c r="Q89" s="12"/>
      <c r="R89" s="12"/>
    </row>
    <row r="90" spans="1:18" ht="30" customHeight="1" x14ac:dyDescent="0.35">
      <c r="A90" s="12"/>
      <c r="B90" s="12"/>
      <c r="C90" s="67">
        <v>412</v>
      </c>
      <c r="D90" s="312" t="s">
        <v>44</v>
      </c>
      <c r="E90" s="313"/>
      <c r="F90" s="313"/>
      <c r="G90" s="313"/>
      <c r="H90" s="313"/>
      <c r="I90" s="314"/>
      <c r="J90" s="70">
        <f>SUM(J91:J93)</f>
        <v>112750</v>
      </c>
      <c r="K90" s="70">
        <f>SUM(K91:K93)</f>
        <v>115020</v>
      </c>
      <c r="L90" s="12"/>
      <c r="M90" s="12"/>
      <c r="N90" s="12"/>
      <c r="O90" s="12"/>
      <c r="P90" s="12"/>
      <c r="Q90" s="12"/>
      <c r="R90" s="12"/>
    </row>
    <row r="91" spans="1:18" ht="27.75" customHeight="1" x14ac:dyDescent="0.35">
      <c r="A91" s="12"/>
      <c r="B91" s="12"/>
      <c r="C91" s="67"/>
      <c r="D91" s="13">
        <v>4121</v>
      </c>
      <c r="E91" s="278" t="s">
        <v>156</v>
      </c>
      <c r="F91" s="278"/>
      <c r="G91" s="278"/>
      <c r="H91" s="278"/>
      <c r="I91" s="278"/>
      <c r="J91" s="62">
        <f>SUM(J274)</f>
        <v>30000</v>
      </c>
      <c r="K91" s="62">
        <f>SUM(K274)</f>
        <v>30000</v>
      </c>
      <c r="L91" s="121"/>
      <c r="M91" s="12"/>
      <c r="N91" s="12"/>
      <c r="O91" s="12"/>
      <c r="P91" s="12"/>
      <c r="Q91" s="12"/>
      <c r="R91" s="12"/>
    </row>
    <row r="92" spans="1:18" ht="27.75" customHeight="1" x14ac:dyDescent="0.35">
      <c r="A92" s="12"/>
      <c r="B92" s="12"/>
      <c r="C92" s="67"/>
      <c r="D92" s="13">
        <v>4126</v>
      </c>
      <c r="E92" s="278" t="s">
        <v>46</v>
      </c>
      <c r="F92" s="278"/>
      <c r="G92" s="278"/>
      <c r="H92" s="278"/>
      <c r="I92" s="278"/>
      <c r="J92" s="62">
        <f>SUM(J232)</f>
        <v>63000</v>
      </c>
      <c r="K92" s="62">
        <f>SUM(K232)</f>
        <v>59800</v>
      </c>
      <c r="L92" s="12"/>
      <c r="M92" s="12"/>
      <c r="N92" s="12"/>
      <c r="O92" s="12"/>
      <c r="P92" s="12"/>
      <c r="Q92" s="12"/>
      <c r="R92" s="12"/>
    </row>
    <row r="93" spans="1:18" ht="26.25" customHeight="1" x14ac:dyDescent="0.35">
      <c r="A93" s="12"/>
      <c r="B93" s="12"/>
      <c r="C93" s="67"/>
      <c r="D93" s="13">
        <v>4127</v>
      </c>
      <c r="E93" s="278" t="s">
        <v>47</v>
      </c>
      <c r="F93" s="278"/>
      <c r="G93" s="278"/>
      <c r="H93" s="278"/>
      <c r="I93" s="278"/>
      <c r="J93" s="92">
        <f>SUM(J203,J233,J255,J275,J332,J363,J383,J407,J429,J450,)</f>
        <v>19750</v>
      </c>
      <c r="K93" s="92">
        <f>SUM(K203,K233,K255,K275,K332,K363,K383,K407,K429,K450,)</f>
        <v>25220</v>
      </c>
      <c r="L93" s="12"/>
      <c r="M93" s="12"/>
      <c r="N93" s="12"/>
      <c r="O93" s="12"/>
      <c r="P93" s="12"/>
      <c r="Q93" s="12"/>
      <c r="R93" s="12"/>
    </row>
    <row r="94" spans="1:18" ht="26.25" customHeight="1" x14ac:dyDescent="0.4">
      <c r="A94" s="12"/>
      <c r="B94" s="12"/>
      <c r="C94" s="67">
        <v>413</v>
      </c>
      <c r="D94" s="276" t="s">
        <v>48</v>
      </c>
      <c r="E94" s="276"/>
      <c r="F94" s="276"/>
      <c r="G94" s="276"/>
      <c r="H94" s="276"/>
      <c r="I94" s="276"/>
      <c r="J94" s="68">
        <f>SUM(J95:J98)</f>
        <v>99800</v>
      </c>
      <c r="K94" s="68">
        <f>SUM(K95:K98)</f>
        <v>161800</v>
      </c>
      <c r="L94" s="12"/>
      <c r="M94" s="12"/>
      <c r="N94" s="12"/>
      <c r="O94" s="12"/>
      <c r="P94" s="12"/>
      <c r="Q94" s="12"/>
      <c r="R94" s="12"/>
    </row>
    <row r="95" spans="1:18" ht="25.5" customHeight="1" x14ac:dyDescent="0.35">
      <c r="A95" s="12"/>
      <c r="B95" s="12"/>
      <c r="C95" s="67"/>
      <c r="D95" s="13">
        <v>4131</v>
      </c>
      <c r="E95" s="278" t="s">
        <v>49</v>
      </c>
      <c r="F95" s="278"/>
      <c r="G95" s="278"/>
      <c r="H95" s="278"/>
      <c r="I95" s="278"/>
      <c r="J95" s="62">
        <v>22300</v>
      </c>
      <c r="K95" s="62">
        <v>22300</v>
      </c>
      <c r="L95" s="12"/>
      <c r="M95" s="8"/>
      <c r="N95" s="8"/>
      <c r="O95" s="12"/>
      <c r="P95" s="12"/>
      <c r="Q95" s="12"/>
      <c r="R95" s="12"/>
    </row>
    <row r="96" spans="1:18" ht="29.25" customHeight="1" x14ac:dyDescent="0.35">
      <c r="A96" s="12"/>
      <c r="B96" s="12"/>
      <c r="C96" s="67"/>
      <c r="D96" s="13">
        <v>4133</v>
      </c>
      <c r="E96" s="278" t="s">
        <v>139</v>
      </c>
      <c r="F96" s="278"/>
      <c r="G96" s="278"/>
      <c r="H96" s="278"/>
      <c r="I96" s="278"/>
      <c r="J96" s="62">
        <v>0</v>
      </c>
      <c r="K96" s="62">
        <v>0</v>
      </c>
      <c r="L96" s="121"/>
      <c r="M96" s="42"/>
      <c r="N96" s="42"/>
      <c r="O96" s="12"/>
      <c r="P96" s="12"/>
      <c r="Q96" s="12"/>
      <c r="R96" s="12"/>
    </row>
    <row r="97" spans="1:18" ht="25.5" x14ac:dyDescent="0.35">
      <c r="A97" s="12"/>
      <c r="B97" s="12"/>
      <c r="C97" s="67"/>
      <c r="D97" s="13">
        <v>4134</v>
      </c>
      <c r="E97" s="278" t="s">
        <v>50</v>
      </c>
      <c r="F97" s="278"/>
      <c r="G97" s="278"/>
      <c r="H97" s="278"/>
      <c r="I97" s="278"/>
      <c r="J97" s="62">
        <v>38500</v>
      </c>
      <c r="K97" s="62">
        <v>100500</v>
      </c>
      <c r="L97" s="12"/>
      <c r="M97" s="12"/>
      <c r="N97" s="12"/>
      <c r="O97" s="12"/>
      <c r="P97" s="12"/>
      <c r="Q97" s="12"/>
      <c r="R97" s="12"/>
    </row>
    <row r="98" spans="1:18" ht="27.75" customHeight="1" x14ac:dyDescent="0.35">
      <c r="A98" s="12"/>
      <c r="B98" s="12"/>
      <c r="C98" s="67"/>
      <c r="D98" s="13">
        <v>4135</v>
      </c>
      <c r="E98" s="278" t="s">
        <v>51</v>
      </c>
      <c r="F98" s="278"/>
      <c r="G98" s="278"/>
      <c r="H98" s="278"/>
      <c r="I98" s="278"/>
      <c r="J98" s="62">
        <v>39000</v>
      </c>
      <c r="K98" s="62">
        <v>39000</v>
      </c>
      <c r="L98" s="12"/>
      <c r="M98" s="12"/>
      <c r="N98" s="12"/>
      <c r="O98" s="12"/>
      <c r="P98" s="12"/>
      <c r="Q98" s="12"/>
      <c r="R98" s="12"/>
    </row>
    <row r="99" spans="1:18" ht="26.25" x14ac:dyDescent="0.4">
      <c r="A99" s="12"/>
      <c r="B99" s="12"/>
      <c r="C99" s="67">
        <v>414</v>
      </c>
      <c r="D99" s="276" t="s">
        <v>52</v>
      </c>
      <c r="E99" s="276"/>
      <c r="F99" s="276"/>
      <c r="G99" s="276"/>
      <c r="H99" s="276"/>
      <c r="I99" s="276"/>
      <c r="J99" s="68">
        <f>SUM(J100:J108)</f>
        <v>388800</v>
      </c>
      <c r="K99" s="68">
        <f>SUM(K100:K108)</f>
        <v>384709.43</v>
      </c>
      <c r="L99" s="12"/>
      <c r="M99" s="12"/>
      <c r="N99" s="12"/>
      <c r="O99" s="12"/>
      <c r="P99" s="12"/>
      <c r="Q99" s="12"/>
      <c r="R99" s="12"/>
    </row>
    <row r="100" spans="1:18" ht="25.5" x14ac:dyDescent="0.35">
      <c r="A100" s="12"/>
      <c r="B100" s="12"/>
      <c r="C100" s="67"/>
      <c r="D100" s="13">
        <v>4141</v>
      </c>
      <c r="E100" s="278" t="s">
        <v>53</v>
      </c>
      <c r="F100" s="278"/>
      <c r="G100" s="278"/>
      <c r="H100" s="278"/>
      <c r="I100" s="278"/>
      <c r="J100" s="62">
        <f>SUM(J207,J237,J259,J281,J336,J367,J387,J411,J433,J454,)</f>
        <v>8000</v>
      </c>
      <c r="K100" s="62">
        <f>SUM(K207,K237,K259,K281,K336,K367,K387,K411,K433,K454,)</f>
        <v>7950</v>
      </c>
      <c r="L100" s="12"/>
      <c r="M100" s="12"/>
      <c r="N100" s="12"/>
      <c r="O100" s="12"/>
      <c r="P100" s="12"/>
      <c r="Q100" s="12"/>
      <c r="R100" s="12"/>
    </row>
    <row r="101" spans="1:18" ht="25.5" customHeight="1" x14ac:dyDescent="0.35">
      <c r="A101" s="12"/>
      <c r="B101" s="12"/>
      <c r="C101" s="67"/>
      <c r="D101" s="13">
        <v>4142</v>
      </c>
      <c r="E101" s="278" t="s">
        <v>54</v>
      </c>
      <c r="F101" s="278"/>
      <c r="G101" s="278"/>
      <c r="H101" s="278"/>
      <c r="I101" s="278"/>
      <c r="J101" s="62">
        <f>SUM(J208,J238,J260,J282,J337,J368,J388,J412,J434,J455,)</f>
        <v>20000</v>
      </c>
      <c r="K101" s="62">
        <f>SUM(K208,K238,K260,K282,K337,K368,K388,K412,K434,K455,)</f>
        <v>20000</v>
      </c>
      <c r="L101" s="12"/>
      <c r="M101" s="12"/>
      <c r="N101" s="12"/>
      <c r="O101" s="12"/>
      <c r="P101" s="12"/>
      <c r="Q101" s="12"/>
      <c r="R101" s="12"/>
    </row>
    <row r="102" spans="1:18" ht="27" customHeight="1" x14ac:dyDescent="0.35">
      <c r="A102" s="12"/>
      <c r="B102" s="12"/>
      <c r="C102" s="67"/>
      <c r="D102" s="13">
        <v>4143</v>
      </c>
      <c r="E102" s="278" t="s">
        <v>55</v>
      </c>
      <c r="F102" s="278"/>
      <c r="G102" s="278"/>
      <c r="H102" s="278"/>
      <c r="I102" s="278"/>
      <c r="J102" s="62">
        <f>SUM(J283,)</f>
        <v>32000</v>
      </c>
      <c r="K102" s="62">
        <f>SUM(K283,)</f>
        <v>32000</v>
      </c>
      <c r="L102" s="12"/>
      <c r="M102" s="12"/>
      <c r="N102" s="12"/>
      <c r="O102" s="12"/>
      <c r="P102" s="12"/>
      <c r="Q102" s="12"/>
      <c r="R102" s="12"/>
    </row>
    <row r="103" spans="1:18" ht="27" customHeight="1" x14ac:dyDescent="0.35">
      <c r="A103" s="12"/>
      <c r="B103" s="12"/>
      <c r="C103" s="67"/>
      <c r="D103" s="13">
        <v>4144</v>
      </c>
      <c r="E103" s="278" t="s">
        <v>56</v>
      </c>
      <c r="F103" s="278"/>
      <c r="G103" s="278"/>
      <c r="H103" s="278"/>
      <c r="I103" s="278"/>
      <c r="J103" s="62">
        <f>SUM(J284)</f>
        <v>5000</v>
      </c>
      <c r="K103" s="62">
        <f>SUM(K284)</f>
        <v>5000</v>
      </c>
      <c r="L103" s="12"/>
      <c r="M103" s="12"/>
      <c r="N103" s="12"/>
      <c r="O103" s="12"/>
      <c r="P103" s="12"/>
      <c r="Q103" s="12"/>
      <c r="R103" s="12"/>
    </row>
    <row r="104" spans="1:18" ht="25.5" x14ac:dyDescent="0.35">
      <c r="A104" s="12"/>
      <c r="B104" s="12"/>
      <c r="C104" s="67"/>
      <c r="D104" s="13">
        <v>4146</v>
      </c>
      <c r="E104" s="278" t="s">
        <v>128</v>
      </c>
      <c r="F104" s="278"/>
      <c r="G104" s="278"/>
      <c r="H104" s="278"/>
      <c r="I104" s="278"/>
      <c r="J104" s="62">
        <f>SUM(J285,J435)</f>
        <v>10000</v>
      </c>
      <c r="K104" s="62">
        <f>SUM(K285,K435)</f>
        <v>10000</v>
      </c>
      <c r="L104" s="12"/>
      <c r="M104" s="12"/>
      <c r="N104" s="12"/>
      <c r="O104" s="12"/>
      <c r="P104" s="12"/>
      <c r="Q104" s="12"/>
      <c r="R104" s="12"/>
    </row>
    <row r="105" spans="1:18" ht="25.5" x14ac:dyDescent="0.35">
      <c r="A105" s="12"/>
      <c r="B105" s="12"/>
      <c r="C105" s="67"/>
      <c r="D105" s="13">
        <v>4147</v>
      </c>
      <c r="E105" s="278" t="s">
        <v>57</v>
      </c>
      <c r="F105" s="278"/>
      <c r="G105" s="278"/>
      <c r="H105" s="278"/>
      <c r="I105" s="278"/>
      <c r="J105" s="62">
        <f>SUM(J286)</f>
        <v>10000</v>
      </c>
      <c r="K105" s="62">
        <f>SUM(K286)</f>
        <v>9000</v>
      </c>
      <c r="L105" s="12"/>
      <c r="M105" s="12"/>
      <c r="N105" s="12"/>
      <c r="O105" s="12"/>
      <c r="P105" s="12"/>
      <c r="Q105" s="12"/>
      <c r="R105" s="12"/>
    </row>
    <row r="106" spans="1:18" ht="25.5" x14ac:dyDescent="0.35">
      <c r="A106" s="12"/>
      <c r="B106" s="12"/>
      <c r="C106" s="67"/>
      <c r="D106" s="13">
        <v>4148</v>
      </c>
      <c r="E106" s="278" t="s">
        <v>58</v>
      </c>
      <c r="F106" s="278"/>
      <c r="G106" s="278"/>
      <c r="H106" s="278"/>
      <c r="I106" s="278"/>
      <c r="J106" s="62">
        <f>SUM(J209,J239,J261,J287,J338,J369,J389,J413,J436,J456,)</f>
        <v>3000</v>
      </c>
      <c r="K106" s="62">
        <f>SUM(K209,K239,K261,K287,K338,K369,K389,K413,K436,K456,)</f>
        <v>3050</v>
      </c>
      <c r="L106" s="12"/>
      <c r="M106" s="12"/>
      <c r="N106" s="12"/>
      <c r="O106" s="12"/>
      <c r="P106" s="12"/>
      <c r="Q106" s="12"/>
      <c r="R106" s="12"/>
    </row>
    <row r="107" spans="1:18" s="11" customFormat="1" ht="31.5" customHeight="1" x14ac:dyDescent="0.35">
      <c r="A107" s="42"/>
      <c r="B107" s="42"/>
      <c r="C107" s="67"/>
      <c r="D107" s="13">
        <v>4149</v>
      </c>
      <c r="E107" s="278" t="s">
        <v>59</v>
      </c>
      <c r="F107" s="278"/>
      <c r="G107" s="278"/>
      <c r="H107" s="278"/>
      <c r="I107" s="278"/>
      <c r="J107" s="59">
        <f>SUM(J210,J240,J288,J339,J370,J390,J414,J437,J457,)</f>
        <v>260800</v>
      </c>
      <c r="K107" s="59">
        <f>SUM(K210,K240,K288,K339,K370,K390,K414,K437,K457,)</f>
        <v>257709.43</v>
      </c>
      <c r="L107" s="12"/>
      <c r="M107" s="12"/>
      <c r="N107" s="12"/>
      <c r="O107" s="42"/>
      <c r="P107" s="42"/>
      <c r="Q107" s="42"/>
      <c r="R107" s="42"/>
    </row>
    <row r="108" spans="1:18" ht="25.5" x14ac:dyDescent="0.35">
      <c r="A108" s="12"/>
      <c r="B108" s="12"/>
      <c r="C108" s="67"/>
      <c r="D108" s="13">
        <v>41491</v>
      </c>
      <c r="E108" s="278" t="s">
        <v>132</v>
      </c>
      <c r="F108" s="278"/>
      <c r="G108" s="278"/>
      <c r="H108" s="278"/>
      <c r="I108" s="278"/>
      <c r="J108" s="62">
        <f>SUM(J289)</f>
        <v>40000</v>
      </c>
      <c r="K108" s="62">
        <f>SUM(K289)</f>
        <v>40000</v>
      </c>
      <c r="L108" s="12"/>
      <c r="M108" s="12"/>
      <c r="N108" s="12"/>
      <c r="O108" s="12"/>
      <c r="P108" s="12"/>
      <c r="Q108" s="12"/>
      <c r="R108" s="12"/>
    </row>
    <row r="109" spans="1:18" ht="26.25" x14ac:dyDescent="0.4">
      <c r="A109" s="12"/>
      <c r="B109" s="12"/>
      <c r="C109" s="67">
        <v>415</v>
      </c>
      <c r="D109" s="276" t="s">
        <v>60</v>
      </c>
      <c r="E109" s="276"/>
      <c r="F109" s="276"/>
      <c r="G109" s="276"/>
      <c r="H109" s="276"/>
      <c r="I109" s="276"/>
      <c r="J109" s="68">
        <f>SUM(J110:J112)</f>
        <v>31000</v>
      </c>
      <c r="K109" s="68">
        <f>SUM(K110:K112)</f>
        <v>32000</v>
      </c>
      <c r="L109" s="12"/>
      <c r="M109" s="12"/>
      <c r="N109" s="12"/>
      <c r="O109" s="12"/>
      <c r="P109" s="12"/>
      <c r="Q109" s="12"/>
      <c r="R109" s="12"/>
    </row>
    <row r="110" spans="1:18" ht="25.5" x14ac:dyDescent="0.35">
      <c r="A110" s="12"/>
      <c r="B110" s="12"/>
      <c r="C110" s="67"/>
      <c r="D110" s="13">
        <v>4152</v>
      </c>
      <c r="E110" s="278" t="s">
        <v>61</v>
      </c>
      <c r="F110" s="278"/>
      <c r="G110" s="278"/>
      <c r="H110" s="278"/>
      <c r="I110" s="278"/>
      <c r="J110" s="62">
        <f t="shared" ref="J110:K112" si="1">SUM(J212)</f>
        <v>5000</v>
      </c>
      <c r="K110" s="62">
        <f t="shared" si="1"/>
        <v>6000</v>
      </c>
      <c r="L110" s="12"/>
      <c r="M110" s="12"/>
      <c r="N110" s="12"/>
      <c r="O110" s="12"/>
      <c r="P110" s="12"/>
      <c r="Q110" s="12"/>
      <c r="R110" s="12"/>
    </row>
    <row r="111" spans="1:18" ht="25.5" x14ac:dyDescent="0.35">
      <c r="A111" s="12"/>
      <c r="B111" s="12"/>
      <c r="C111" s="67"/>
      <c r="D111" s="13">
        <v>41531</v>
      </c>
      <c r="E111" s="278" t="s">
        <v>62</v>
      </c>
      <c r="F111" s="278"/>
      <c r="G111" s="278"/>
      <c r="H111" s="278"/>
      <c r="I111" s="278"/>
      <c r="J111" s="62">
        <f t="shared" si="1"/>
        <v>24000</v>
      </c>
      <c r="K111" s="62">
        <f t="shared" si="1"/>
        <v>24000</v>
      </c>
      <c r="L111" s="12"/>
      <c r="M111" s="12"/>
      <c r="N111" s="12"/>
      <c r="O111" s="12"/>
      <c r="P111" s="12"/>
      <c r="Q111" s="12"/>
      <c r="R111" s="12"/>
    </row>
    <row r="112" spans="1:18" ht="25.5" x14ac:dyDescent="0.35">
      <c r="A112" s="12"/>
      <c r="B112" s="12"/>
      <c r="C112" s="67"/>
      <c r="D112" s="13">
        <v>41532</v>
      </c>
      <c r="E112" s="278" t="s">
        <v>63</v>
      </c>
      <c r="F112" s="278"/>
      <c r="G112" s="278"/>
      <c r="H112" s="278"/>
      <c r="I112" s="278"/>
      <c r="J112" s="62">
        <f t="shared" si="1"/>
        <v>2000</v>
      </c>
      <c r="K112" s="62">
        <f t="shared" si="1"/>
        <v>2000</v>
      </c>
      <c r="L112" s="12"/>
      <c r="M112" s="12"/>
      <c r="N112" s="12"/>
      <c r="O112" s="12"/>
      <c r="P112" s="12"/>
      <c r="Q112" s="12"/>
      <c r="R112" s="12"/>
    </row>
    <row r="113" spans="1:18" ht="26.25" x14ac:dyDescent="0.4">
      <c r="A113" s="12"/>
      <c r="B113" s="12"/>
      <c r="C113" s="67">
        <v>417</v>
      </c>
      <c r="D113" s="276" t="s">
        <v>64</v>
      </c>
      <c r="E113" s="276"/>
      <c r="F113" s="276"/>
      <c r="G113" s="276"/>
      <c r="H113" s="276"/>
      <c r="I113" s="276"/>
      <c r="J113" s="68">
        <f>SUM(J114)</f>
        <v>30000</v>
      </c>
      <c r="K113" s="68">
        <f>SUM(K114)</f>
        <v>56000</v>
      </c>
      <c r="L113" s="12"/>
      <c r="M113" s="12"/>
      <c r="N113" s="12"/>
      <c r="O113" s="12"/>
      <c r="P113" s="12"/>
      <c r="Q113" s="12"/>
      <c r="R113" s="12"/>
    </row>
    <row r="114" spans="1:18" ht="25.5" x14ac:dyDescent="0.35">
      <c r="A114" s="12"/>
      <c r="B114" s="12"/>
      <c r="C114" s="67"/>
      <c r="D114" s="13">
        <v>4171</v>
      </c>
      <c r="E114" s="278" t="s">
        <v>65</v>
      </c>
      <c r="F114" s="278"/>
      <c r="G114" s="278"/>
      <c r="H114" s="278"/>
      <c r="I114" s="278"/>
      <c r="J114" s="92">
        <f>SUM(J291)</f>
        <v>30000</v>
      </c>
      <c r="K114" s="92">
        <f>SUM(K291)</f>
        <v>56000</v>
      </c>
      <c r="L114" s="12"/>
      <c r="M114" s="12"/>
      <c r="N114" s="12"/>
      <c r="O114" s="12"/>
      <c r="P114" s="12"/>
      <c r="Q114" s="12"/>
      <c r="R114" s="12"/>
    </row>
    <row r="115" spans="1:18" ht="26.25" x14ac:dyDescent="0.4">
      <c r="A115" s="12"/>
      <c r="B115" s="12"/>
      <c r="C115" s="67">
        <v>418</v>
      </c>
      <c r="D115" s="276" t="s">
        <v>125</v>
      </c>
      <c r="E115" s="276"/>
      <c r="F115" s="276"/>
      <c r="G115" s="276"/>
      <c r="H115" s="276"/>
      <c r="I115" s="276"/>
      <c r="J115" s="68">
        <f>SUM(J116)</f>
        <v>344000</v>
      </c>
      <c r="K115" s="68">
        <f>SUM(K116)</f>
        <v>544000</v>
      </c>
      <c r="L115" s="12"/>
      <c r="M115" s="12"/>
      <c r="N115" s="12"/>
      <c r="O115" s="12"/>
      <c r="P115" s="12"/>
      <c r="Q115" s="12"/>
      <c r="R115" s="12"/>
    </row>
    <row r="116" spans="1:18" ht="25.5" x14ac:dyDescent="0.35">
      <c r="A116" s="12"/>
      <c r="B116" s="12"/>
      <c r="C116" s="67"/>
      <c r="D116" s="13">
        <v>41811</v>
      </c>
      <c r="E116" s="278" t="s">
        <v>126</v>
      </c>
      <c r="F116" s="278"/>
      <c r="G116" s="278"/>
      <c r="H116" s="278"/>
      <c r="I116" s="278"/>
      <c r="J116" s="62">
        <f>SUM(J392)</f>
        <v>344000</v>
      </c>
      <c r="K116" s="92">
        <v>544000</v>
      </c>
      <c r="L116" s="12"/>
      <c r="M116" s="133"/>
      <c r="N116" s="12"/>
      <c r="O116" s="12"/>
      <c r="P116" s="12"/>
      <c r="Q116" s="12"/>
      <c r="R116" s="12"/>
    </row>
    <row r="117" spans="1:18" ht="26.25" x14ac:dyDescent="0.4">
      <c r="A117" s="12"/>
      <c r="B117" s="12"/>
      <c r="C117" s="67">
        <v>419</v>
      </c>
      <c r="D117" s="276" t="s">
        <v>66</v>
      </c>
      <c r="E117" s="276"/>
      <c r="F117" s="276"/>
      <c r="G117" s="276"/>
      <c r="H117" s="276"/>
      <c r="I117" s="276"/>
      <c r="J117" s="68">
        <f>SUM(J118:J124)</f>
        <v>80500</v>
      </c>
      <c r="K117" s="68">
        <f>SUM(K118:K124)</f>
        <v>99900</v>
      </c>
      <c r="L117" s="12"/>
      <c r="M117" s="12"/>
      <c r="N117" s="12"/>
      <c r="O117" s="12"/>
      <c r="P117" s="12"/>
      <c r="Q117" s="12"/>
      <c r="R117" s="12"/>
    </row>
    <row r="118" spans="1:18" ht="25.5" x14ac:dyDescent="0.35">
      <c r="A118" s="12"/>
      <c r="B118" s="12"/>
      <c r="C118" s="67"/>
      <c r="D118" s="13">
        <v>4191</v>
      </c>
      <c r="E118" s="278" t="s">
        <v>67</v>
      </c>
      <c r="F118" s="278"/>
      <c r="G118" s="278"/>
      <c r="H118" s="278"/>
      <c r="I118" s="278"/>
      <c r="J118" s="62">
        <f>SUM(J216,J293,J341)</f>
        <v>29000</v>
      </c>
      <c r="K118" s="62">
        <f>SUM(K216,K293,K341)</f>
        <v>45900</v>
      </c>
      <c r="L118" s="12"/>
      <c r="M118" s="12"/>
      <c r="N118" s="12"/>
      <c r="O118" s="12"/>
      <c r="P118" s="12"/>
      <c r="Q118" s="12"/>
      <c r="R118" s="12"/>
    </row>
    <row r="119" spans="1:18" ht="25.5" x14ac:dyDescent="0.35">
      <c r="A119" s="12"/>
      <c r="B119" s="12"/>
      <c r="C119" s="67"/>
      <c r="D119" s="13">
        <v>4192</v>
      </c>
      <c r="E119" s="278" t="s">
        <v>151</v>
      </c>
      <c r="F119" s="278"/>
      <c r="G119" s="278"/>
      <c r="H119" s="278"/>
      <c r="I119" s="278"/>
      <c r="J119" s="62">
        <f>SUM(J294)</f>
        <v>7000</v>
      </c>
      <c r="K119" s="62">
        <f>SUM(K294)</f>
        <v>12000</v>
      </c>
      <c r="L119" s="8"/>
      <c r="M119" s="12"/>
      <c r="N119" s="12"/>
      <c r="O119" s="12"/>
      <c r="P119" s="12"/>
      <c r="Q119" s="12"/>
      <c r="R119" s="12"/>
    </row>
    <row r="120" spans="1:18" ht="25.5" x14ac:dyDescent="0.35">
      <c r="A120" s="12"/>
      <c r="B120" s="12"/>
      <c r="C120" s="67"/>
      <c r="D120" s="13">
        <v>4193</v>
      </c>
      <c r="E120" s="278" t="s">
        <v>68</v>
      </c>
      <c r="F120" s="278"/>
      <c r="G120" s="278"/>
      <c r="H120" s="278"/>
      <c r="I120" s="278"/>
      <c r="J120" s="92">
        <f>SUM(J298)</f>
        <v>22000</v>
      </c>
      <c r="K120" s="92">
        <f>SUM(K298)</f>
        <v>22000</v>
      </c>
      <c r="L120" s="25"/>
      <c r="M120" s="12"/>
      <c r="N120" s="12"/>
      <c r="O120" s="12"/>
      <c r="P120" s="12"/>
      <c r="Q120" s="12"/>
      <c r="R120" s="12"/>
    </row>
    <row r="121" spans="1:18" ht="25.5" x14ac:dyDescent="0.35">
      <c r="A121" s="12"/>
      <c r="B121" s="12"/>
      <c r="C121" s="67"/>
      <c r="D121" s="13">
        <v>4194</v>
      </c>
      <c r="E121" s="278" t="s">
        <v>69</v>
      </c>
      <c r="F121" s="278"/>
      <c r="G121" s="278"/>
      <c r="H121" s="278"/>
      <c r="I121" s="278"/>
      <c r="J121" s="62">
        <f t="shared" ref="J121:K123" si="2">SUM(J295)</f>
        <v>6000</v>
      </c>
      <c r="K121" s="62">
        <f t="shared" si="2"/>
        <v>6000</v>
      </c>
      <c r="L121" s="28"/>
      <c r="M121" s="12"/>
      <c r="N121" s="12"/>
      <c r="O121" s="12"/>
      <c r="P121" s="12"/>
      <c r="Q121" s="12"/>
      <c r="R121" s="12"/>
    </row>
    <row r="122" spans="1:18" ht="26.25" x14ac:dyDescent="0.35">
      <c r="A122" s="12"/>
      <c r="B122" s="12"/>
      <c r="C122" s="67"/>
      <c r="D122" s="13">
        <v>4195</v>
      </c>
      <c r="E122" s="278" t="s">
        <v>70</v>
      </c>
      <c r="F122" s="278"/>
      <c r="G122" s="278"/>
      <c r="H122" s="278"/>
      <c r="I122" s="278"/>
      <c r="J122" s="62">
        <f t="shared" si="2"/>
        <v>5000</v>
      </c>
      <c r="K122" s="62">
        <f t="shared" si="2"/>
        <v>3000</v>
      </c>
      <c r="L122" s="4"/>
      <c r="M122" s="12"/>
      <c r="N122" s="12"/>
      <c r="O122" s="12"/>
      <c r="P122" s="12"/>
      <c r="Q122" s="12"/>
      <c r="R122" s="12"/>
    </row>
    <row r="123" spans="1:18" ht="25.5" x14ac:dyDescent="0.35">
      <c r="A123" s="12"/>
      <c r="B123" s="12"/>
      <c r="C123" s="67"/>
      <c r="D123" s="13">
        <v>4196</v>
      </c>
      <c r="E123" s="278" t="s">
        <v>71</v>
      </c>
      <c r="F123" s="278"/>
      <c r="G123" s="278"/>
      <c r="H123" s="278"/>
      <c r="I123" s="278"/>
      <c r="J123" s="62">
        <f t="shared" si="2"/>
        <v>6500</v>
      </c>
      <c r="K123" s="62">
        <f t="shared" si="2"/>
        <v>6500</v>
      </c>
      <c r="L123" s="2"/>
      <c r="M123" s="12"/>
      <c r="N123" s="12"/>
      <c r="O123" s="12"/>
      <c r="P123" s="12"/>
      <c r="Q123" s="12"/>
      <c r="R123" s="12"/>
    </row>
    <row r="124" spans="1:18" ht="25.5" x14ac:dyDescent="0.35">
      <c r="A124" s="12"/>
      <c r="B124" s="12"/>
      <c r="C124" s="67"/>
      <c r="D124" s="13">
        <v>4199</v>
      </c>
      <c r="E124" s="278" t="s">
        <v>72</v>
      </c>
      <c r="F124" s="278"/>
      <c r="G124" s="278"/>
      <c r="H124" s="278"/>
      <c r="I124" s="278"/>
      <c r="J124" s="62">
        <f>SUM(J299)</f>
        <v>5000</v>
      </c>
      <c r="K124" s="62">
        <f>SUM(K299)</f>
        <v>4500</v>
      </c>
      <c r="L124" s="8"/>
      <c r="M124" s="12"/>
      <c r="N124" s="12"/>
      <c r="O124" s="12"/>
      <c r="P124" s="12"/>
      <c r="Q124" s="12"/>
      <c r="R124" s="12"/>
    </row>
    <row r="125" spans="1:18" ht="63" customHeight="1" x14ac:dyDescent="0.25">
      <c r="A125" s="12"/>
      <c r="B125" s="12"/>
      <c r="C125" s="69">
        <v>431</v>
      </c>
      <c r="D125" s="319" t="s">
        <v>10</v>
      </c>
      <c r="E125" s="320"/>
      <c r="F125" s="320"/>
      <c r="G125" s="320"/>
      <c r="H125" s="320"/>
      <c r="I125" s="321"/>
      <c r="J125" s="70">
        <f>SUM(J126:J136)</f>
        <v>855970</v>
      </c>
      <c r="K125" s="70">
        <f>SUM(K126:K136)</f>
        <v>971090</v>
      </c>
      <c r="L125" s="136"/>
      <c r="M125" s="12"/>
      <c r="N125" s="12"/>
      <c r="O125" s="12"/>
      <c r="P125" s="12"/>
      <c r="Q125" s="12"/>
      <c r="R125" s="12"/>
    </row>
    <row r="126" spans="1:18" ht="25.5" x14ac:dyDescent="0.35">
      <c r="A126" s="12"/>
      <c r="B126" s="12"/>
      <c r="C126" s="67"/>
      <c r="D126" s="13">
        <v>4313</v>
      </c>
      <c r="E126" s="278" t="s">
        <v>137</v>
      </c>
      <c r="F126" s="278"/>
      <c r="G126" s="278"/>
      <c r="H126" s="278"/>
      <c r="I126" s="278"/>
      <c r="J126" s="62">
        <f t="shared" ref="J126:K130" si="3">SUM(J343)</f>
        <v>35000</v>
      </c>
      <c r="K126" s="62">
        <f t="shared" si="3"/>
        <v>35000</v>
      </c>
      <c r="L126" s="29"/>
      <c r="M126" s="12"/>
      <c r="N126" s="12"/>
      <c r="O126" s="12"/>
      <c r="P126" s="12"/>
      <c r="Q126" s="12"/>
      <c r="R126" s="12"/>
    </row>
    <row r="127" spans="1:18" ht="25.5" x14ac:dyDescent="0.35">
      <c r="A127" s="12"/>
      <c r="B127" s="12"/>
      <c r="C127" s="67"/>
      <c r="D127" s="13">
        <v>43131</v>
      </c>
      <c r="E127" s="278" t="s">
        <v>173</v>
      </c>
      <c r="F127" s="278"/>
      <c r="G127" s="278"/>
      <c r="H127" s="278"/>
      <c r="I127" s="278"/>
      <c r="J127" s="62">
        <f t="shared" si="3"/>
        <v>300000</v>
      </c>
      <c r="K127" s="62">
        <f t="shared" si="3"/>
        <v>330000</v>
      </c>
      <c r="L127" s="115"/>
      <c r="M127" s="12"/>
      <c r="N127" s="28"/>
      <c r="O127" s="12"/>
      <c r="P127" s="12"/>
      <c r="Q127" s="12"/>
      <c r="R127" s="12"/>
    </row>
    <row r="128" spans="1:18" ht="25.5" x14ac:dyDescent="0.35">
      <c r="A128" s="12"/>
      <c r="B128" s="12"/>
      <c r="C128" s="67"/>
      <c r="D128" s="13">
        <v>43132</v>
      </c>
      <c r="E128" s="278" t="s">
        <v>174</v>
      </c>
      <c r="F128" s="278"/>
      <c r="G128" s="278"/>
      <c r="H128" s="278"/>
      <c r="I128" s="278"/>
      <c r="J128" s="62">
        <f t="shared" si="3"/>
        <v>25000</v>
      </c>
      <c r="K128" s="62">
        <f t="shared" si="3"/>
        <v>55000</v>
      </c>
      <c r="L128" s="27"/>
      <c r="M128" s="12"/>
      <c r="N128" s="12"/>
      <c r="O128" s="12"/>
      <c r="P128" s="12"/>
      <c r="Q128" s="12"/>
      <c r="R128" s="12"/>
    </row>
    <row r="129" spans="1:18" ht="25.5" x14ac:dyDescent="0.35">
      <c r="A129" s="12"/>
      <c r="B129" s="12"/>
      <c r="C129" s="67"/>
      <c r="D129" s="13">
        <v>4314</v>
      </c>
      <c r="E129" s="278" t="s">
        <v>74</v>
      </c>
      <c r="F129" s="278"/>
      <c r="G129" s="278"/>
      <c r="H129" s="278"/>
      <c r="I129" s="278"/>
      <c r="J129" s="59">
        <f t="shared" si="3"/>
        <v>38000</v>
      </c>
      <c r="K129" s="59">
        <f t="shared" si="3"/>
        <v>38000</v>
      </c>
      <c r="L129" s="162"/>
      <c r="M129"/>
      <c r="N129" s="12"/>
      <c r="O129" s="12"/>
      <c r="P129" s="12"/>
      <c r="Q129" s="12"/>
      <c r="R129" s="12"/>
    </row>
    <row r="130" spans="1:18" ht="39" customHeight="1" x14ac:dyDescent="0.35">
      <c r="A130" s="12"/>
      <c r="B130" s="12"/>
      <c r="C130" s="67"/>
      <c r="D130" s="13">
        <v>43141</v>
      </c>
      <c r="E130" s="322" t="s">
        <v>75</v>
      </c>
      <c r="F130" s="323"/>
      <c r="G130" s="323"/>
      <c r="H130" s="323"/>
      <c r="I130" s="324"/>
      <c r="J130" s="62">
        <f t="shared" si="3"/>
        <v>0</v>
      </c>
      <c r="K130" s="62">
        <f t="shared" si="3"/>
        <v>0</v>
      </c>
      <c r="L130" s="163"/>
      <c r="M130"/>
      <c r="N130" s="12"/>
      <c r="O130" s="12"/>
      <c r="P130" s="12"/>
      <c r="Q130" s="12"/>
      <c r="R130" s="12"/>
    </row>
    <row r="131" spans="1:18" ht="36.75" customHeight="1" x14ac:dyDescent="0.35">
      <c r="A131" s="12"/>
      <c r="B131" s="12"/>
      <c r="C131" s="67"/>
      <c r="D131" s="13">
        <v>4315</v>
      </c>
      <c r="E131" s="325" t="s">
        <v>138</v>
      </c>
      <c r="F131" s="326"/>
      <c r="G131" s="326"/>
      <c r="H131" s="326"/>
      <c r="I131" s="327"/>
      <c r="J131" s="144">
        <f>SUM(J301)</f>
        <v>65370</v>
      </c>
      <c r="K131" s="144">
        <v>70600</v>
      </c>
      <c r="L131" s="164"/>
      <c r="M131"/>
      <c r="N131" s="12"/>
      <c r="O131" s="12"/>
      <c r="P131" s="12"/>
      <c r="Q131" s="12"/>
      <c r="R131" s="12"/>
    </row>
    <row r="132" spans="1:18" ht="28.5" customHeight="1" x14ac:dyDescent="0.35">
      <c r="A132" s="12"/>
      <c r="B132" s="12"/>
      <c r="C132" s="67"/>
      <c r="D132" s="13">
        <v>4316</v>
      </c>
      <c r="E132" s="322" t="s">
        <v>77</v>
      </c>
      <c r="F132" s="323"/>
      <c r="G132" s="323"/>
      <c r="H132" s="323"/>
      <c r="I132" s="324"/>
      <c r="J132" s="144">
        <f>SUM(J348)</f>
        <v>65000</v>
      </c>
      <c r="K132" s="144">
        <f>SUM(K348)</f>
        <v>64190</v>
      </c>
      <c r="L132" s="162"/>
      <c r="M132"/>
      <c r="N132" s="12"/>
      <c r="O132" s="12"/>
      <c r="P132" s="12"/>
      <c r="Q132" s="12"/>
      <c r="R132" s="12"/>
    </row>
    <row r="133" spans="1:18" ht="25.5" customHeight="1" x14ac:dyDescent="0.35">
      <c r="A133" s="12"/>
      <c r="B133" s="12"/>
      <c r="C133" s="67"/>
      <c r="D133" s="13">
        <v>4318</v>
      </c>
      <c r="E133" s="278" t="s">
        <v>78</v>
      </c>
      <c r="F133" s="278"/>
      <c r="G133" s="278"/>
      <c r="H133" s="278"/>
      <c r="I133" s="278"/>
      <c r="J133" s="62">
        <f>SUM(J218)</f>
        <v>20000</v>
      </c>
      <c r="K133" s="62">
        <f>SUM(K218)</f>
        <v>20800</v>
      </c>
      <c r="L133" s="165"/>
      <c r="M133"/>
      <c r="N133" s="12"/>
      <c r="O133" s="12"/>
      <c r="P133" s="12"/>
      <c r="Q133" s="12"/>
      <c r="R133" s="12"/>
    </row>
    <row r="134" spans="1:18" ht="25.5" x14ac:dyDescent="0.35">
      <c r="A134" s="12"/>
      <c r="B134" s="12"/>
      <c r="C134" s="67"/>
      <c r="D134" s="13">
        <v>43181</v>
      </c>
      <c r="E134" s="278" t="s">
        <v>176</v>
      </c>
      <c r="F134" s="278"/>
      <c r="G134" s="278"/>
      <c r="H134" s="278"/>
      <c r="I134" s="278"/>
      <c r="J134" s="62">
        <f>SUM(J219,J242,J303,J349,J416)</f>
        <v>41100</v>
      </c>
      <c r="K134" s="62">
        <f>SUM(K219,K242,K303,K349,K416)</f>
        <v>61000</v>
      </c>
      <c r="L134" s="162"/>
      <c r="M134"/>
      <c r="N134" s="12"/>
      <c r="O134" s="12"/>
      <c r="P134" s="12"/>
      <c r="Q134" s="12"/>
      <c r="R134" s="12"/>
    </row>
    <row r="135" spans="1:18" ht="25.5" x14ac:dyDescent="0.35">
      <c r="A135" s="12"/>
      <c r="B135" s="12"/>
      <c r="C135" s="67"/>
      <c r="D135" s="13">
        <v>43182</v>
      </c>
      <c r="E135" s="315" t="s">
        <v>175</v>
      </c>
      <c r="F135" s="315"/>
      <c r="G135" s="315"/>
      <c r="H135" s="315"/>
      <c r="I135" s="315"/>
      <c r="J135" s="62">
        <f>SUM(J394)</f>
        <v>0</v>
      </c>
      <c r="K135" s="62">
        <f>SUM(K394)</f>
        <v>0</v>
      </c>
      <c r="L135" s="162"/>
      <c r="M135"/>
      <c r="N135" s="12"/>
      <c r="O135" s="12"/>
      <c r="P135" s="12"/>
      <c r="Q135" s="12"/>
      <c r="R135" s="12"/>
    </row>
    <row r="136" spans="1:18" ht="39.75" customHeight="1" x14ac:dyDescent="0.35">
      <c r="A136" s="12"/>
      <c r="B136" s="12"/>
      <c r="C136" s="67"/>
      <c r="D136" s="13">
        <v>4319</v>
      </c>
      <c r="E136" s="329" t="s">
        <v>80</v>
      </c>
      <c r="F136" s="330"/>
      <c r="G136" s="330"/>
      <c r="H136" s="330"/>
      <c r="I136" s="331"/>
      <c r="J136" s="155">
        <f>SUM(J302,J350)</f>
        <v>266500</v>
      </c>
      <c r="K136" s="155">
        <f>SUM(K302,K350)</f>
        <v>296500</v>
      </c>
      <c r="L136" s="162"/>
      <c r="M136"/>
      <c r="N136" s="12"/>
      <c r="O136" s="12"/>
      <c r="P136" s="12"/>
      <c r="Q136" s="12"/>
      <c r="R136" s="12"/>
    </row>
    <row r="137" spans="1:18" ht="26.25" x14ac:dyDescent="0.4">
      <c r="A137" s="12"/>
      <c r="B137" s="12"/>
      <c r="C137" s="67">
        <v>432</v>
      </c>
      <c r="D137" s="276" t="s">
        <v>122</v>
      </c>
      <c r="E137" s="276"/>
      <c r="F137" s="276"/>
      <c r="G137" s="276"/>
      <c r="H137" s="276"/>
      <c r="I137" s="276"/>
      <c r="J137" s="68">
        <f>SUM(J138,J139)</f>
        <v>311800</v>
      </c>
      <c r="K137" s="214">
        <f>SUM(K138,K139)</f>
        <v>435000</v>
      </c>
      <c r="L137" s="163"/>
      <c r="M137" s="10"/>
      <c r="N137" s="12"/>
      <c r="O137" s="12"/>
      <c r="P137" s="12"/>
      <c r="Q137" s="12"/>
      <c r="R137" s="12"/>
    </row>
    <row r="138" spans="1:18" ht="25.5" x14ac:dyDescent="0.35">
      <c r="A138" s="12"/>
      <c r="B138" s="12"/>
      <c r="C138" s="67"/>
      <c r="D138" s="13">
        <v>4325</v>
      </c>
      <c r="E138" s="278" t="s">
        <v>149</v>
      </c>
      <c r="F138" s="278"/>
      <c r="G138" s="278"/>
      <c r="H138" s="278"/>
      <c r="I138" s="278"/>
      <c r="J138" s="62">
        <f>SUM(J305)</f>
        <v>0</v>
      </c>
      <c r="K138" s="92">
        <f>SUM(K305)</f>
        <v>0</v>
      </c>
      <c r="L138" s="166"/>
      <c r="M138"/>
      <c r="N138" s="12"/>
      <c r="O138" s="12"/>
      <c r="P138" s="12"/>
      <c r="Q138" s="12"/>
      <c r="R138" s="12"/>
    </row>
    <row r="139" spans="1:18" s="10" customFormat="1" ht="41.25" customHeight="1" x14ac:dyDescent="0.35">
      <c r="A139" s="43"/>
      <c r="B139" s="43"/>
      <c r="C139" s="67"/>
      <c r="D139" s="13">
        <v>4326</v>
      </c>
      <c r="E139" s="329" t="s">
        <v>188</v>
      </c>
      <c r="F139" s="330"/>
      <c r="G139" s="330"/>
      <c r="H139" s="330"/>
      <c r="I139" s="331"/>
      <c r="J139" s="144">
        <f>SUM(J306)</f>
        <v>311800</v>
      </c>
      <c r="K139" s="155">
        <f>SUM(K306)</f>
        <v>435000</v>
      </c>
      <c r="L139" s="167"/>
      <c r="M139"/>
      <c r="N139" s="12"/>
      <c r="O139" s="43"/>
      <c r="P139" s="43"/>
      <c r="Q139" s="43"/>
      <c r="R139" s="43"/>
    </row>
    <row r="140" spans="1:18" ht="26.25" x14ac:dyDescent="0.4">
      <c r="A140" s="12"/>
      <c r="B140" s="12"/>
      <c r="C140" s="67">
        <v>441</v>
      </c>
      <c r="D140" s="276" t="s">
        <v>81</v>
      </c>
      <c r="E140" s="276"/>
      <c r="F140" s="276"/>
      <c r="G140" s="276"/>
      <c r="H140" s="276"/>
      <c r="I140" s="276"/>
      <c r="J140" s="68">
        <f>SUM(J141:J147)</f>
        <v>4055419.6399999997</v>
      </c>
      <c r="K140" s="214">
        <f>SUM(K141:K147)</f>
        <v>3730045.09</v>
      </c>
      <c r="L140" s="165"/>
      <c r="M140"/>
      <c r="N140" s="12"/>
      <c r="O140" s="12"/>
      <c r="P140" s="12"/>
      <c r="Q140" s="12"/>
      <c r="R140" s="12"/>
    </row>
    <row r="141" spans="1:18" ht="25.5" x14ac:dyDescent="0.35">
      <c r="A141" s="12"/>
      <c r="B141" s="12"/>
      <c r="C141" s="67"/>
      <c r="D141" s="13">
        <v>4412</v>
      </c>
      <c r="E141" s="278" t="s">
        <v>82</v>
      </c>
      <c r="F141" s="278"/>
      <c r="G141" s="278"/>
      <c r="H141" s="278"/>
      <c r="I141" s="278"/>
      <c r="J141" s="62">
        <f>SUM(J308)</f>
        <v>2465833.34</v>
      </c>
      <c r="K141" s="126">
        <v>2179464.86</v>
      </c>
      <c r="L141" s="168"/>
      <c r="M141"/>
      <c r="N141" s="12"/>
      <c r="O141" s="12"/>
      <c r="P141" s="12"/>
      <c r="Q141" s="12"/>
      <c r="R141" s="12"/>
    </row>
    <row r="142" spans="1:18" ht="25.5" x14ac:dyDescent="0.35">
      <c r="A142" s="12"/>
      <c r="B142" s="12"/>
      <c r="C142" s="67"/>
      <c r="D142" s="13">
        <v>441201</v>
      </c>
      <c r="E142" s="329" t="s">
        <v>197</v>
      </c>
      <c r="F142" s="330"/>
      <c r="G142" s="330"/>
      <c r="H142" s="330"/>
      <c r="I142" s="331"/>
      <c r="J142" s="62">
        <v>70800</v>
      </c>
      <c r="K142" s="126">
        <v>120793.93</v>
      </c>
      <c r="L142" s="168"/>
      <c r="M142"/>
      <c r="N142" s="12"/>
      <c r="O142" s="12"/>
      <c r="P142" s="12"/>
      <c r="Q142" s="12"/>
      <c r="R142" s="12"/>
    </row>
    <row r="143" spans="1:18" ht="25.5" x14ac:dyDescent="0.35">
      <c r="A143" s="12"/>
      <c r="B143" s="12"/>
      <c r="C143" s="67"/>
      <c r="D143" s="13">
        <v>4413</v>
      </c>
      <c r="E143" s="278" t="s">
        <v>143</v>
      </c>
      <c r="F143" s="278"/>
      <c r="G143" s="278"/>
      <c r="H143" s="278"/>
      <c r="I143" s="278"/>
      <c r="J143" s="62">
        <v>375000</v>
      </c>
      <c r="K143" s="126">
        <v>176000</v>
      </c>
      <c r="L143" s="165"/>
      <c r="M143"/>
      <c r="N143" s="12"/>
      <c r="O143" s="12"/>
      <c r="P143" s="12"/>
      <c r="Q143" s="12"/>
      <c r="R143" s="12"/>
    </row>
    <row r="144" spans="1:18" ht="25.5" x14ac:dyDescent="0.35">
      <c r="A144" s="12"/>
      <c r="B144" s="12"/>
      <c r="C144" s="67"/>
      <c r="D144" s="13">
        <v>4414</v>
      </c>
      <c r="E144" s="278" t="s">
        <v>198</v>
      </c>
      <c r="F144" s="278"/>
      <c r="G144" s="278"/>
      <c r="H144" s="278"/>
      <c r="I144" s="278"/>
      <c r="J144" s="62">
        <v>100000</v>
      </c>
      <c r="K144" s="126">
        <v>140000</v>
      </c>
      <c r="L144" s="162"/>
      <c r="M144"/>
      <c r="N144" s="12"/>
      <c r="O144" s="12"/>
      <c r="P144" s="12"/>
      <c r="Q144" s="12"/>
      <c r="R144" s="12"/>
    </row>
    <row r="145" spans="1:19" ht="25.5" x14ac:dyDescent="0.35">
      <c r="A145" s="12"/>
      <c r="B145" s="12"/>
      <c r="C145" s="67"/>
      <c r="D145" s="13">
        <v>4415</v>
      </c>
      <c r="E145" s="278" t="s">
        <v>83</v>
      </c>
      <c r="F145" s="278"/>
      <c r="G145" s="278"/>
      <c r="H145" s="278"/>
      <c r="I145" s="278"/>
      <c r="J145" s="62">
        <f>SUM(J312)</f>
        <v>100000</v>
      </c>
      <c r="K145" s="126">
        <v>150000</v>
      </c>
      <c r="L145" s="162"/>
      <c r="M145"/>
      <c r="N145" s="12"/>
      <c r="O145" s="12"/>
      <c r="P145" s="12"/>
      <c r="Q145" s="12"/>
      <c r="R145" s="12"/>
    </row>
    <row r="146" spans="1:19" ht="25.5" x14ac:dyDescent="0.35">
      <c r="A146" s="12"/>
      <c r="B146" s="12"/>
      <c r="C146" s="67"/>
      <c r="D146" s="13">
        <v>4416</v>
      </c>
      <c r="E146" s="278" t="s">
        <v>130</v>
      </c>
      <c r="F146" s="278"/>
      <c r="G146" s="278"/>
      <c r="H146" s="278"/>
      <c r="I146" s="278"/>
      <c r="J146" s="62">
        <v>127786.3</v>
      </c>
      <c r="K146" s="126">
        <v>147786.29999999999</v>
      </c>
      <c r="L146" s="165"/>
      <c r="M146"/>
      <c r="N146" s="12"/>
      <c r="O146" s="12"/>
      <c r="P146" s="12"/>
      <c r="Q146" s="12"/>
      <c r="R146" s="12"/>
    </row>
    <row r="147" spans="1:19" ht="25.5" x14ac:dyDescent="0.35">
      <c r="A147" s="12"/>
      <c r="B147" s="12"/>
      <c r="C147" s="67"/>
      <c r="D147" s="13">
        <v>4419</v>
      </c>
      <c r="E147" s="300" t="s">
        <v>84</v>
      </c>
      <c r="F147" s="300"/>
      <c r="G147" s="300"/>
      <c r="H147" s="300"/>
      <c r="I147" s="300"/>
      <c r="J147" s="62">
        <f>J314</f>
        <v>816000</v>
      </c>
      <c r="K147" s="216">
        <v>816000</v>
      </c>
      <c r="L147" s="162"/>
      <c r="M147"/>
      <c r="N147" s="12"/>
      <c r="O147" s="12"/>
      <c r="P147" s="12"/>
      <c r="Q147" s="12"/>
      <c r="R147" s="12"/>
    </row>
    <row r="148" spans="1:19" ht="26.25" x14ac:dyDescent="0.4">
      <c r="A148" s="12"/>
      <c r="B148" s="12"/>
      <c r="C148" s="67">
        <v>463</v>
      </c>
      <c r="D148" s="276" t="s">
        <v>85</v>
      </c>
      <c r="E148" s="276"/>
      <c r="F148" s="276"/>
      <c r="G148" s="276"/>
      <c r="H148" s="276"/>
      <c r="I148" s="276"/>
      <c r="J148" s="68">
        <f>SUM(J149)</f>
        <v>167808.7</v>
      </c>
      <c r="K148" s="68">
        <f>SUM(K149)</f>
        <v>198308.7</v>
      </c>
      <c r="L148" s="27"/>
      <c r="M148" s="12"/>
      <c r="N148" s="12"/>
      <c r="O148" s="12"/>
      <c r="P148" s="12"/>
      <c r="Q148" s="12"/>
      <c r="R148" s="12"/>
    </row>
    <row r="149" spans="1:19" ht="25.5" x14ac:dyDescent="0.35">
      <c r="A149" s="12"/>
      <c r="B149" s="12"/>
      <c r="C149" s="67"/>
      <c r="D149" s="13">
        <v>4630</v>
      </c>
      <c r="E149" s="278" t="s">
        <v>85</v>
      </c>
      <c r="F149" s="278"/>
      <c r="G149" s="278"/>
      <c r="H149" s="278"/>
      <c r="I149" s="278"/>
      <c r="J149" s="126">
        <v>167808.7</v>
      </c>
      <c r="K149" s="126">
        <v>198308.7</v>
      </c>
      <c r="L149" s="27"/>
      <c r="M149" s="12"/>
      <c r="N149" s="12"/>
      <c r="O149" s="12"/>
      <c r="P149" s="12"/>
      <c r="Q149" s="12"/>
      <c r="R149" s="12"/>
    </row>
    <row r="150" spans="1:19" ht="26.25" x14ac:dyDescent="0.4">
      <c r="A150" s="12"/>
      <c r="B150" s="12"/>
      <c r="C150" s="67">
        <v>47</v>
      </c>
      <c r="D150" s="276" t="s">
        <v>86</v>
      </c>
      <c r="E150" s="276"/>
      <c r="F150" s="276"/>
      <c r="G150" s="276"/>
      <c r="H150" s="276"/>
      <c r="I150" s="276"/>
      <c r="J150" s="68">
        <f>SUM(J151:J152)</f>
        <v>115000</v>
      </c>
      <c r="K150" s="68">
        <f>SUM(K151:K152)</f>
        <v>175000</v>
      </c>
      <c r="L150" s="27"/>
      <c r="M150" s="12"/>
      <c r="N150" s="12"/>
      <c r="O150" s="12"/>
      <c r="P150" s="12"/>
      <c r="Q150" s="12"/>
      <c r="R150" s="12"/>
    </row>
    <row r="151" spans="1:19" ht="25.5" x14ac:dyDescent="0.35">
      <c r="A151" s="12"/>
      <c r="B151" s="12"/>
      <c r="C151" s="67"/>
      <c r="D151" s="13">
        <v>4710</v>
      </c>
      <c r="E151" s="278" t="s">
        <v>87</v>
      </c>
      <c r="F151" s="278"/>
      <c r="G151" s="278"/>
      <c r="H151" s="278"/>
      <c r="I151" s="278"/>
      <c r="J151" s="62">
        <f>SUM(J318)</f>
        <v>100000</v>
      </c>
      <c r="K151" s="62">
        <f>SUM(K318)</f>
        <v>160000</v>
      </c>
      <c r="L151" s="27"/>
      <c r="M151" s="12"/>
      <c r="N151" s="12"/>
      <c r="O151" s="12"/>
      <c r="P151" s="12"/>
      <c r="Q151" s="12"/>
      <c r="R151" s="12"/>
    </row>
    <row r="152" spans="1:19" ht="27" customHeight="1" thickBot="1" x14ac:dyDescent="0.4">
      <c r="A152" s="12"/>
      <c r="B152" s="12"/>
      <c r="C152" s="77"/>
      <c r="D152" s="14">
        <v>4720</v>
      </c>
      <c r="E152" s="267" t="s">
        <v>88</v>
      </c>
      <c r="F152" s="267"/>
      <c r="G152" s="267"/>
      <c r="H152" s="267"/>
      <c r="I152" s="267"/>
      <c r="J152" s="63">
        <f>SUM(J319)</f>
        <v>15000</v>
      </c>
      <c r="K152" s="63">
        <f>SUM(K319)</f>
        <v>15000</v>
      </c>
      <c r="L152" s="27"/>
      <c r="M152" s="12"/>
      <c r="N152" s="12"/>
      <c r="O152" s="12"/>
      <c r="P152" s="12"/>
      <c r="Q152" s="12"/>
      <c r="R152" s="12"/>
    </row>
    <row r="153" spans="1:19" ht="31.5" customHeight="1" thickTop="1" thickBot="1" x14ac:dyDescent="0.45">
      <c r="A153" s="12"/>
      <c r="B153" s="12"/>
      <c r="C153" s="78">
        <v>4</v>
      </c>
      <c r="D153" s="268" t="s">
        <v>89</v>
      </c>
      <c r="E153" s="269"/>
      <c r="F153" s="269"/>
      <c r="G153" s="269"/>
      <c r="H153" s="269"/>
      <c r="I153" s="270"/>
      <c r="J153" s="98">
        <f>SUM(J84,J90,J94,J99,J109,J113,J115,J117,J125,J137,J140,J148,J150)</f>
        <v>7898628.3399999999</v>
      </c>
      <c r="K153" s="98">
        <f>SUM(K84,K90,K94,K99,K109,K113,K115,K117,K125,K137,K140,K148,K150)</f>
        <v>8071938.2199999997</v>
      </c>
      <c r="L153" s="27"/>
      <c r="M153" s="8"/>
      <c r="N153" s="29"/>
      <c r="O153" s="12"/>
      <c r="P153" s="12"/>
      <c r="Q153" s="12"/>
      <c r="R153" s="12"/>
    </row>
    <row r="154" spans="1:19" ht="27" thickTop="1" x14ac:dyDescent="0.4">
      <c r="A154" s="12"/>
      <c r="B154" s="26"/>
      <c r="C154" s="265" t="s">
        <v>90</v>
      </c>
      <c r="D154" s="265"/>
      <c r="E154" s="265"/>
      <c r="F154" s="265"/>
      <c r="G154" s="265"/>
      <c r="H154" s="265"/>
      <c r="I154" s="265"/>
      <c r="J154" s="265"/>
      <c r="K154" s="265"/>
      <c r="L154" s="265"/>
      <c r="M154" s="27"/>
      <c r="N154" s="8"/>
      <c r="O154" s="8"/>
      <c r="P154" s="12"/>
      <c r="Q154" s="12"/>
      <c r="R154" s="12"/>
      <c r="S154" s="12"/>
    </row>
    <row r="155" spans="1:19" ht="25.5" x14ac:dyDescent="0.35">
      <c r="A155" s="12"/>
      <c r="B155" s="28"/>
      <c r="C155" s="264" t="s">
        <v>91</v>
      </c>
      <c r="D155" s="264"/>
      <c r="E155" s="264"/>
      <c r="F155" s="264"/>
      <c r="G155" s="264"/>
      <c r="H155" s="264"/>
      <c r="I155" s="264"/>
      <c r="J155" s="264"/>
      <c r="K155" s="264"/>
      <c r="L155" s="264"/>
      <c r="M155" s="27"/>
      <c r="N155" s="8"/>
      <c r="O155" s="29"/>
      <c r="P155" s="12"/>
      <c r="Q155" s="12"/>
      <c r="R155" s="12"/>
      <c r="S155" s="12"/>
    </row>
    <row r="156" spans="1:19" ht="25.5" x14ac:dyDescent="0.35">
      <c r="A156" s="12"/>
      <c r="B156" s="28"/>
      <c r="C156" s="264" t="s">
        <v>168</v>
      </c>
      <c r="D156" s="264"/>
      <c r="E156" s="264"/>
      <c r="F156" s="264"/>
      <c r="G156" s="264"/>
      <c r="H156" s="264"/>
      <c r="I156" s="264"/>
      <c r="J156" s="264"/>
      <c r="K156" s="264"/>
      <c r="L156" s="264"/>
      <c r="M156" s="27"/>
      <c r="N156" s="8"/>
      <c r="O156" s="8"/>
      <c r="P156" s="12"/>
      <c r="Q156" s="12"/>
      <c r="R156" s="12"/>
      <c r="S156" s="12"/>
    </row>
    <row r="157" spans="1:19" ht="41.25" customHeight="1" x14ac:dyDescent="0.35">
      <c r="A157" s="3" t="s">
        <v>92</v>
      </c>
      <c r="B157" s="12"/>
      <c r="C157" s="263" t="s">
        <v>92</v>
      </c>
      <c r="D157" s="263"/>
      <c r="E157" s="263"/>
      <c r="F157" s="263"/>
      <c r="G157" s="263"/>
      <c r="H157" s="263"/>
      <c r="I157" s="263"/>
      <c r="J157" s="263"/>
      <c r="K157" s="263"/>
      <c r="L157" s="263"/>
      <c r="M157" s="27"/>
      <c r="N157" s="8"/>
      <c r="O157" s="44"/>
      <c r="P157" s="12"/>
      <c r="Q157" s="12"/>
      <c r="R157" s="12"/>
      <c r="S157" s="12"/>
    </row>
    <row r="158" spans="1:19" ht="54" customHeight="1" x14ac:dyDescent="0.35">
      <c r="A158" s="12"/>
      <c r="B158" s="28"/>
      <c r="C158" s="264" t="s">
        <v>93</v>
      </c>
      <c r="D158" s="264"/>
      <c r="E158" s="264"/>
      <c r="F158" s="264"/>
      <c r="G158" s="264"/>
      <c r="H158" s="264"/>
      <c r="I158" s="264"/>
      <c r="J158" s="264"/>
      <c r="K158" s="264"/>
      <c r="L158" s="264"/>
      <c r="M158" s="27"/>
      <c r="N158" s="8"/>
      <c r="O158" s="8"/>
      <c r="P158" s="12"/>
      <c r="Q158" s="12"/>
      <c r="R158" s="12"/>
      <c r="S158" s="12"/>
    </row>
    <row r="159" spans="1:19" ht="27.75" customHeight="1" x14ac:dyDescent="0.25">
      <c r="A159" s="12"/>
      <c r="B159" s="12"/>
      <c r="C159" s="263" t="s">
        <v>94</v>
      </c>
      <c r="D159" s="263"/>
      <c r="E159" s="263"/>
      <c r="F159" s="263"/>
      <c r="G159" s="263"/>
      <c r="H159" s="263"/>
      <c r="I159" s="263"/>
      <c r="J159" s="263"/>
      <c r="K159" s="263"/>
      <c r="L159" s="263"/>
      <c r="M159" s="45"/>
      <c r="N159" s="8"/>
      <c r="O159" s="29"/>
      <c r="P159" s="12"/>
      <c r="Q159" s="12"/>
      <c r="R159" s="12"/>
      <c r="S159" s="12"/>
    </row>
    <row r="160" spans="1:19" ht="59.25" customHeight="1" x14ac:dyDescent="0.25">
      <c r="A160" s="12"/>
      <c r="B160" s="29"/>
      <c r="C160" s="264" t="s">
        <v>186</v>
      </c>
      <c r="D160" s="264"/>
      <c r="E160" s="264"/>
      <c r="F160" s="264"/>
      <c r="G160" s="264"/>
      <c r="H160" s="264"/>
      <c r="I160" s="264"/>
      <c r="J160" s="264"/>
      <c r="K160" s="264"/>
      <c r="L160" s="264"/>
      <c r="M160" s="45"/>
      <c r="N160" s="8"/>
      <c r="O160" s="29"/>
      <c r="P160" s="12"/>
      <c r="Q160" s="12"/>
      <c r="R160" s="12"/>
      <c r="S160" s="12"/>
    </row>
    <row r="161" spans="1:21" ht="70.5" customHeight="1" x14ac:dyDescent="0.25">
      <c r="A161" s="12"/>
      <c r="B161" s="29"/>
      <c r="C161" s="264" t="s">
        <v>95</v>
      </c>
      <c r="D161" s="264"/>
      <c r="E161" s="264"/>
      <c r="F161" s="264"/>
      <c r="G161" s="264"/>
      <c r="H161" s="264"/>
      <c r="I161" s="264"/>
      <c r="J161" s="264"/>
      <c r="K161" s="264"/>
      <c r="L161" s="264"/>
      <c r="M161" s="45"/>
      <c r="N161" s="12"/>
      <c r="O161" s="8"/>
      <c r="P161" s="12"/>
      <c r="Q161" s="12"/>
      <c r="R161" s="12"/>
      <c r="S161" s="12"/>
    </row>
    <row r="162" spans="1:21" ht="153" customHeight="1" x14ac:dyDescent="0.25">
      <c r="A162" s="12"/>
      <c r="B162" s="29"/>
      <c r="C162" s="264" t="s">
        <v>169</v>
      </c>
      <c r="D162" s="264"/>
      <c r="E162" s="264"/>
      <c r="F162" s="264"/>
      <c r="G162" s="264"/>
      <c r="H162" s="264"/>
      <c r="I162" s="264"/>
      <c r="J162" s="264"/>
      <c r="K162" s="264"/>
      <c r="L162" s="264"/>
      <c r="M162" s="45"/>
      <c r="N162" s="8"/>
      <c r="O162" s="29"/>
      <c r="P162" s="12"/>
      <c r="Q162" s="12"/>
      <c r="R162" s="12"/>
      <c r="S162" s="12"/>
    </row>
    <row r="163" spans="1:21" ht="113.25" customHeight="1" x14ac:dyDescent="0.25">
      <c r="A163" s="12"/>
      <c r="B163" s="29"/>
      <c r="C163" s="264" t="s">
        <v>124</v>
      </c>
      <c r="D163" s="264"/>
      <c r="E163" s="264"/>
      <c r="F163" s="264"/>
      <c r="G163" s="264"/>
      <c r="H163" s="264"/>
      <c r="I163" s="264"/>
      <c r="J163" s="264"/>
      <c r="K163" s="264"/>
      <c r="L163" s="264"/>
      <c r="M163" s="45"/>
      <c r="N163" s="8"/>
      <c r="O163" s="8"/>
      <c r="P163" s="12"/>
      <c r="Q163" s="12"/>
      <c r="R163" s="12"/>
      <c r="S163" s="12"/>
    </row>
    <row r="164" spans="1:21" ht="26.25" x14ac:dyDescent="0.25">
      <c r="A164" s="12"/>
      <c r="B164" s="12"/>
      <c r="C164" s="265" t="s">
        <v>96</v>
      </c>
      <c r="D164" s="265"/>
      <c r="E164" s="265"/>
      <c r="F164" s="265"/>
      <c r="G164" s="265"/>
      <c r="H164" s="265"/>
      <c r="I164" s="265"/>
      <c r="J164" s="265"/>
      <c r="K164" s="265"/>
      <c r="L164" s="265"/>
      <c r="M164" s="45"/>
      <c r="N164" s="8"/>
      <c r="O164" s="8"/>
      <c r="P164" s="12"/>
      <c r="Q164" s="12"/>
      <c r="R164" s="12"/>
      <c r="S164" s="12"/>
    </row>
    <row r="165" spans="1:21" ht="107.25" customHeight="1" x14ac:dyDescent="0.25">
      <c r="A165" s="12"/>
      <c r="B165" s="29"/>
      <c r="C165" s="264" t="s">
        <v>97</v>
      </c>
      <c r="D165" s="264"/>
      <c r="E165" s="264"/>
      <c r="F165" s="264"/>
      <c r="G165" s="264"/>
      <c r="H165" s="264"/>
      <c r="I165" s="264"/>
      <c r="J165" s="264"/>
      <c r="K165" s="264"/>
      <c r="L165" s="264"/>
      <c r="M165" s="5"/>
      <c r="N165" s="8"/>
      <c r="O165" s="8"/>
      <c r="P165" s="12"/>
      <c r="Q165" s="12"/>
      <c r="R165" s="12"/>
      <c r="S165" s="12"/>
    </row>
    <row r="166" spans="1:21" ht="26.25" x14ac:dyDescent="0.25">
      <c r="A166" s="12"/>
      <c r="B166" s="12"/>
      <c r="C166" s="263" t="s">
        <v>98</v>
      </c>
      <c r="D166" s="263"/>
      <c r="E166" s="263"/>
      <c r="F166" s="263"/>
      <c r="G166" s="263"/>
      <c r="H166" s="263"/>
      <c r="I166" s="263"/>
      <c r="J166" s="263"/>
      <c r="K166" s="263"/>
      <c r="L166" s="263"/>
      <c r="M166" s="8"/>
      <c r="N166" s="8"/>
      <c r="O166" s="8"/>
      <c r="P166" s="12"/>
      <c r="Q166" s="12"/>
      <c r="R166" s="12"/>
      <c r="S166" s="12"/>
    </row>
    <row r="167" spans="1:21" ht="63.75" customHeight="1" x14ac:dyDescent="0.25">
      <c r="A167" s="12"/>
      <c r="B167" s="44"/>
      <c r="C167" s="266" t="s">
        <v>99</v>
      </c>
      <c r="D167" s="266"/>
      <c r="E167" s="266"/>
      <c r="F167" s="266"/>
      <c r="G167" s="266"/>
      <c r="H167" s="266"/>
      <c r="I167" s="266"/>
      <c r="J167" s="266"/>
      <c r="K167" s="266"/>
      <c r="L167" s="266"/>
      <c r="M167" s="8"/>
      <c r="N167" s="8"/>
      <c r="O167" s="8"/>
      <c r="P167" s="12"/>
      <c r="Q167" s="12"/>
      <c r="R167" s="12"/>
      <c r="S167" s="12"/>
    </row>
    <row r="168" spans="1:21" ht="26.25" x14ac:dyDescent="0.25">
      <c r="A168" s="12"/>
      <c r="B168" s="12"/>
      <c r="C168" s="263" t="s">
        <v>100</v>
      </c>
      <c r="D168" s="263"/>
      <c r="E168" s="263"/>
      <c r="F168" s="263"/>
      <c r="G168" s="263"/>
      <c r="H168" s="263"/>
      <c r="I168" s="263"/>
      <c r="J168" s="263"/>
      <c r="K168" s="263"/>
      <c r="L168" s="263"/>
      <c r="M168" s="8"/>
      <c r="N168" s="8"/>
      <c r="O168" s="8"/>
      <c r="P168" s="12"/>
      <c r="Q168" s="12"/>
      <c r="R168" s="12"/>
      <c r="S168" s="12"/>
    </row>
    <row r="169" spans="1:21" ht="81.75" customHeight="1" x14ac:dyDescent="0.25">
      <c r="A169" s="12"/>
      <c r="B169" s="29"/>
      <c r="C169" s="264" t="s">
        <v>101</v>
      </c>
      <c r="D169" s="264"/>
      <c r="E169" s="264"/>
      <c r="F169" s="264"/>
      <c r="G169" s="264"/>
      <c r="H169" s="264"/>
      <c r="I169" s="264"/>
      <c r="J169" s="264"/>
      <c r="K169" s="264"/>
      <c r="L169" s="264"/>
      <c r="M169" s="8"/>
      <c r="N169" s="8"/>
      <c r="O169" s="8"/>
      <c r="P169" s="12"/>
      <c r="Q169" s="12"/>
      <c r="R169" s="12"/>
      <c r="S169" s="12"/>
      <c r="U169" s="132"/>
    </row>
    <row r="170" spans="1:21" ht="70.5" customHeight="1" x14ac:dyDescent="0.25">
      <c r="A170" s="12"/>
      <c r="B170" s="29"/>
      <c r="C170" s="264" t="s">
        <v>102</v>
      </c>
      <c r="D170" s="264"/>
      <c r="E170" s="264"/>
      <c r="F170" s="264"/>
      <c r="G170" s="264"/>
      <c r="H170" s="264"/>
      <c r="I170" s="264"/>
      <c r="J170" s="264"/>
      <c r="K170" s="264"/>
      <c r="L170" s="264"/>
      <c r="M170" s="8"/>
      <c r="N170" s="8"/>
      <c r="O170" s="8"/>
      <c r="P170" s="12"/>
      <c r="Q170" s="12"/>
      <c r="R170" s="12"/>
      <c r="S170" s="12"/>
    </row>
    <row r="171" spans="1:21" ht="26.25" x14ac:dyDescent="0.25">
      <c r="A171" s="12"/>
      <c r="B171" s="12"/>
      <c r="C171" s="263" t="s">
        <v>103</v>
      </c>
      <c r="D171" s="263"/>
      <c r="E171" s="263"/>
      <c r="F171" s="263"/>
      <c r="G171" s="263"/>
      <c r="H171" s="263"/>
      <c r="I171" s="263"/>
      <c r="J171" s="263"/>
      <c r="K171" s="263"/>
      <c r="L171" s="263"/>
      <c r="M171" s="8"/>
      <c r="N171" s="8"/>
      <c r="O171" s="8"/>
      <c r="P171" s="12"/>
      <c r="Q171" s="12"/>
      <c r="R171" s="12"/>
      <c r="S171" s="12"/>
    </row>
    <row r="172" spans="1:21" ht="67.5" customHeight="1" x14ac:dyDescent="0.25">
      <c r="A172" s="12"/>
      <c r="B172" s="29"/>
      <c r="C172" s="264" t="s">
        <v>170</v>
      </c>
      <c r="D172" s="264"/>
      <c r="E172" s="264"/>
      <c r="F172" s="264"/>
      <c r="G172" s="264"/>
      <c r="H172" s="264"/>
      <c r="I172" s="264"/>
      <c r="J172" s="264"/>
      <c r="K172" s="264"/>
      <c r="L172" s="264"/>
      <c r="M172" s="8"/>
      <c r="N172" s="8"/>
      <c r="O172" s="8"/>
      <c r="P172" s="12"/>
      <c r="Q172" s="12"/>
      <c r="R172" s="12"/>
      <c r="S172" s="12"/>
    </row>
    <row r="173" spans="1:21" ht="26.25" x14ac:dyDescent="0.25">
      <c r="A173" s="12"/>
      <c r="B173" s="12"/>
      <c r="C173" s="263" t="s">
        <v>104</v>
      </c>
      <c r="D173" s="263"/>
      <c r="E173" s="263"/>
      <c r="F173" s="263"/>
      <c r="G173" s="263"/>
      <c r="H173" s="263"/>
      <c r="I173" s="263"/>
      <c r="J173" s="263"/>
      <c r="K173" s="263"/>
      <c r="L173" s="263"/>
      <c r="M173" s="8"/>
      <c r="N173" s="8"/>
      <c r="O173" s="8"/>
      <c r="P173" s="12"/>
      <c r="Q173" s="12"/>
      <c r="R173" s="12"/>
      <c r="S173" s="12"/>
    </row>
    <row r="174" spans="1:21" ht="44.25" customHeight="1" x14ac:dyDescent="0.25">
      <c r="A174" s="12"/>
      <c r="B174" s="12"/>
      <c r="C174" s="264" t="s">
        <v>105</v>
      </c>
      <c r="D174" s="264"/>
      <c r="E174" s="264"/>
      <c r="F174" s="264"/>
      <c r="G174" s="264"/>
      <c r="H174" s="264"/>
      <c r="I174" s="264"/>
      <c r="J174" s="264"/>
      <c r="K174" s="264"/>
      <c r="L174" s="264"/>
      <c r="M174" s="8"/>
      <c r="N174" s="8"/>
      <c r="O174" s="8"/>
      <c r="P174" s="12"/>
      <c r="Q174" s="12"/>
      <c r="R174" s="12"/>
      <c r="S174" s="12"/>
    </row>
    <row r="175" spans="1:21" ht="25.5" x14ac:dyDescent="0.25">
      <c r="A175" s="12"/>
      <c r="B175" s="12"/>
      <c r="C175" s="263" t="s">
        <v>106</v>
      </c>
      <c r="D175" s="271"/>
      <c r="E175" s="271"/>
      <c r="F175" s="271"/>
      <c r="G175" s="271"/>
      <c r="H175" s="271"/>
      <c r="I175" s="271"/>
      <c r="J175" s="271"/>
      <c r="K175" s="271"/>
      <c r="L175" s="271"/>
      <c r="M175" s="8"/>
      <c r="N175" s="8"/>
      <c r="O175" s="8"/>
      <c r="P175" s="12"/>
      <c r="Q175" s="12"/>
      <c r="R175" s="12"/>
      <c r="S175" s="12"/>
    </row>
    <row r="176" spans="1:21" ht="101.25" customHeight="1" x14ac:dyDescent="0.25">
      <c r="A176" s="12"/>
      <c r="B176" s="12"/>
      <c r="C176" s="264" t="s">
        <v>167</v>
      </c>
      <c r="D176" s="264"/>
      <c r="E176" s="264"/>
      <c r="F176" s="264"/>
      <c r="G176" s="264"/>
      <c r="H176" s="264"/>
      <c r="I176" s="264"/>
      <c r="J176" s="264"/>
      <c r="K176" s="264"/>
      <c r="L176" s="264"/>
      <c r="M176" s="8"/>
      <c r="N176" s="8"/>
      <c r="O176" s="8"/>
      <c r="P176" s="12"/>
      <c r="Q176" s="12"/>
      <c r="R176" s="12"/>
      <c r="S176" s="12"/>
    </row>
    <row r="177" spans="1:19" ht="26.25" x14ac:dyDescent="0.25">
      <c r="A177" s="12"/>
      <c r="B177" s="12"/>
      <c r="C177" s="263" t="s">
        <v>109</v>
      </c>
      <c r="D177" s="263"/>
      <c r="E177" s="263"/>
      <c r="F177" s="263"/>
      <c r="G177" s="263"/>
      <c r="H177" s="263"/>
      <c r="I177" s="263"/>
      <c r="J177" s="263"/>
      <c r="K177" s="263"/>
      <c r="L177" s="263"/>
      <c r="M177" s="8"/>
      <c r="N177" s="8"/>
      <c r="O177" s="8"/>
      <c r="P177" s="12"/>
      <c r="Q177" s="12"/>
      <c r="R177" s="12"/>
      <c r="S177" s="12"/>
    </row>
    <row r="178" spans="1:19" ht="111.75" customHeight="1" x14ac:dyDescent="0.25">
      <c r="A178" s="12"/>
      <c r="B178" s="12"/>
      <c r="C178" s="264" t="s">
        <v>147</v>
      </c>
      <c r="D178" s="264"/>
      <c r="E178" s="264"/>
      <c r="F178" s="264"/>
      <c r="G178" s="264"/>
      <c r="H178" s="264"/>
      <c r="I178" s="264"/>
      <c r="J178" s="264"/>
      <c r="K178" s="264"/>
      <c r="L178" s="264"/>
      <c r="M178" s="8"/>
      <c r="N178" s="8"/>
      <c r="O178" s="8"/>
      <c r="P178" s="12"/>
      <c r="Q178" s="12"/>
      <c r="R178" s="12"/>
      <c r="S178" s="12"/>
    </row>
    <row r="179" spans="1:19" ht="25.5" customHeight="1" x14ac:dyDescent="0.25">
      <c r="A179" s="12"/>
      <c r="B179" s="12"/>
      <c r="C179" s="263" t="s">
        <v>110</v>
      </c>
      <c r="D179" s="263"/>
      <c r="E179" s="263"/>
      <c r="F179" s="263"/>
      <c r="G179" s="263"/>
      <c r="H179" s="263"/>
      <c r="I179" s="263"/>
      <c r="J179" s="263"/>
      <c r="K179" s="263"/>
      <c r="L179" s="263"/>
      <c r="M179" s="8"/>
      <c r="N179" s="8"/>
      <c r="O179" s="8"/>
      <c r="P179" s="12"/>
      <c r="Q179" s="12"/>
      <c r="R179" s="12"/>
      <c r="S179" s="12"/>
    </row>
    <row r="180" spans="1:19" ht="72" customHeight="1" x14ac:dyDescent="0.25">
      <c r="A180" s="12"/>
      <c r="B180" s="12"/>
      <c r="C180" s="264" t="s">
        <v>107</v>
      </c>
      <c r="D180" s="264"/>
      <c r="E180" s="264"/>
      <c r="F180" s="264"/>
      <c r="G180" s="264"/>
      <c r="H180" s="264"/>
      <c r="I180" s="264"/>
      <c r="J180" s="264"/>
      <c r="K180" s="264"/>
      <c r="L180" s="264"/>
      <c r="M180" s="8"/>
      <c r="N180" s="8"/>
      <c r="O180" s="8"/>
      <c r="P180" s="12"/>
      <c r="Q180" s="12"/>
      <c r="R180" s="12"/>
      <c r="S180" s="12"/>
    </row>
    <row r="181" spans="1:19" ht="78.75" customHeight="1" x14ac:dyDescent="0.25">
      <c r="A181" s="12"/>
      <c r="B181" s="12"/>
      <c r="C181" s="264" t="s">
        <v>108</v>
      </c>
      <c r="D181" s="264"/>
      <c r="E181" s="264"/>
      <c r="F181" s="264"/>
      <c r="G181" s="264"/>
      <c r="H181" s="264"/>
      <c r="I181" s="264"/>
      <c r="J181" s="264"/>
      <c r="K181" s="264"/>
      <c r="L181" s="264"/>
      <c r="M181" s="8"/>
      <c r="N181" s="12"/>
      <c r="O181" s="15"/>
      <c r="P181" s="12"/>
      <c r="Q181" s="12"/>
      <c r="R181" s="12"/>
      <c r="S181" s="12"/>
    </row>
    <row r="182" spans="1:19" ht="24.75" customHeight="1" x14ac:dyDescent="0.25">
      <c r="A182" s="12"/>
      <c r="B182" s="12"/>
      <c r="C182" s="263" t="s">
        <v>112</v>
      </c>
      <c r="D182" s="263"/>
      <c r="E182" s="263"/>
      <c r="F182" s="263"/>
      <c r="G182" s="263"/>
      <c r="H182" s="263"/>
      <c r="I182" s="263"/>
      <c r="J182" s="263"/>
      <c r="K182" s="263"/>
      <c r="L182" s="263"/>
      <c r="M182" s="8"/>
      <c r="N182" s="12"/>
      <c r="O182" s="8"/>
      <c r="P182" s="12"/>
      <c r="Q182" s="12"/>
      <c r="R182" s="12"/>
      <c r="S182" s="12"/>
    </row>
    <row r="183" spans="1:19" ht="57.75" customHeight="1" x14ac:dyDescent="0.25">
      <c r="A183" s="12"/>
      <c r="B183" s="12"/>
      <c r="C183" s="264" t="s">
        <v>193</v>
      </c>
      <c r="D183" s="264"/>
      <c r="E183" s="264"/>
      <c r="F183" s="264"/>
      <c r="G183" s="264"/>
      <c r="H183" s="264"/>
      <c r="I183" s="264"/>
      <c r="J183" s="264"/>
      <c r="K183" s="264"/>
      <c r="L183" s="264"/>
      <c r="M183" s="8"/>
      <c r="N183" s="12"/>
      <c r="O183" s="8"/>
      <c r="P183" s="12"/>
      <c r="Q183" s="12"/>
      <c r="R183" s="12"/>
      <c r="S183" s="12"/>
    </row>
    <row r="184" spans="1:19" ht="39" customHeight="1" x14ac:dyDescent="0.25">
      <c r="A184" s="12"/>
      <c r="B184" s="12"/>
      <c r="C184" s="263" t="s">
        <v>114</v>
      </c>
      <c r="D184" s="263"/>
      <c r="E184" s="263"/>
      <c r="F184" s="263"/>
      <c r="G184" s="263"/>
      <c r="H184" s="263"/>
      <c r="I184" s="263"/>
      <c r="J184" s="263"/>
      <c r="K184" s="263"/>
      <c r="L184" s="263"/>
      <c r="M184" s="8"/>
      <c r="N184" s="12"/>
      <c r="O184" s="12"/>
      <c r="P184" s="12"/>
      <c r="Q184" s="12"/>
      <c r="R184" s="12"/>
      <c r="S184" s="12"/>
    </row>
    <row r="185" spans="1:19" ht="54.75" customHeight="1" x14ac:dyDescent="0.25">
      <c r="A185" s="12"/>
      <c r="B185" s="12"/>
      <c r="C185" s="280" t="s">
        <v>111</v>
      </c>
      <c r="D185" s="280"/>
      <c r="E185" s="280"/>
      <c r="F185" s="280"/>
      <c r="G185" s="280"/>
      <c r="H185" s="280"/>
      <c r="I185" s="280"/>
      <c r="J185" s="280"/>
      <c r="K185" s="280"/>
      <c r="L185" s="280"/>
      <c r="M185" s="8"/>
      <c r="N185" s="12"/>
      <c r="O185" s="12"/>
      <c r="P185" s="12"/>
      <c r="Q185" s="12"/>
      <c r="R185" s="12"/>
      <c r="S185" s="12"/>
    </row>
    <row r="186" spans="1:19" ht="34.5" customHeight="1" x14ac:dyDescent="0.25">
      <c r="A186" s="12"/>
      <c r="B186" s="12"/>
      <c r="C186" s="263" t="s">
        <v>121</v>
      </c>
      <c r="D186" s="263"/>
      <c r="E186" s="263"/>
      <c r="F186" s="263"/>
      <c r="G186" s="263"/>
      <c r="H186" s="263"/>
      <c r="I186" s="263"/>
      <c r="J186" s="263"/>
      <c r="K186" s="263"/>
      <c r="L186" s="263"/>
      <c r="M186" s="8"/>
      <c r="N186" s="12"/>
      <c r="O186" s="12"/>
      <c r="P186" s="12"/>
      <c r="Q186" s="12"/>
      <c r="R186" s="12"/>
      <c r="S186" s="12"/>
    </row>
    <row r="187" spans="1:19" ht="106.5" customHeight="1" x14ac:dyDescent="0.25">
      <c r="A187" s="12"/>
      <c r="B187" s="12"/>
      <c r="C187" s="264" t="s">
        <v>113</v>
      </c>
      <c r="D187" s="264"/>
      <c r="E187" s="264"/>
      <c r="F187" s="264"/>
      <c r="G187" s="264"/>
      <c r="H187" s="264"/>
      <c r="I187" s="264"/>
      <c r="J187" s="264"/>
      <c r="K187" s="264"/>
      <c r="L187" s="264"/>
      <c r="M187" s="8"/>
      <c r="N187" s="12"/>
      <c r="O187" s="16"/>
      <c r="P187" s="12"/>
      <c r="Q187" s="12"/>
      <c r="R187" s="12"/>
      <c r="S187" s="12"/>
    </row>
    <row r="188" spans="1:19" ht="100.5" customHeight="1" x14ac:dyDescent="0.25">
      <c r="A188" s="12"/>
      <c r="B188" s="12"/>
      <c r="C188" s="264" t="s">
        <v>171</v>
      </c>
      <c r="D188" s="264"/>
      <c r="E188" s="264"/>
      <c r="F188" s="264"/>
      <c r="G188" s="264"/>
      <c r="H188" s="264"/>
      <c r="I188" s="264"/>
      <c r="J188" s="264"/>
      <c r="K188" s="264"/>
      <c r="L188" s="264"/>
      <c r="M188" s="8"/>
      <c r="N188" s="12"/>
      <c r="O188" s="8"/>
      <c r="P188" s="12"/>
      <c r="Q188" s="12"/>
      <c r="R188" s="12"/>
      <c r="S188" s="12"/>
    </row>
    <row r="189" spans="1:19" ht="27" customHeight="1" x14ac:dyDescent="0.25">
      <c r="A189" s="12"/>
      <c r="B189" s="12"/>
      <c r="C189" s="263" t="s">
        <v>165</v>
      </c>
      <c r="D189" s="263"/>
      <c r="E189" s="263"/>
      <c r="F189" s="263"/>
      <c r="G189" s="263"/>
      <c r="H189" s="263"/>
      <c r="I189" s="263"/>
      <c r="J189" s="263"/>
      <c r="K189" s="263"/>
      <c r="L189" s="263"/>
      <c r="M189" s="8"/>
      <c r="N189" s="12"/>
      <c r="O189" s="8"/>
      <c r="P189" s="12"/>
      <c r="Q189" s="12"/>
      <c r="R189" s="12"/>
      <c r="S189" s="12"/>
    </row>
    <row r="190" spans="1:19" ht="133.5" customHeight="1" x14ac:dyDescent="0.35">
      <c r="A190" s="12"/>
      <c r="B190" s="12"/>
      <c r="C190" s="382" t="s">
        <v>206</v>
      </c>
      <c r="D190" s="383"/>
      <c r="E190" s="383"/>
      <c r="F190" s="383"/>
      <c r="G190" s="383"/>
      <c r="H190" s="383"/>
      <c r="I190" s="383"/>
      <c r="J190" s="383"/>
      <c r="K190" s="383"/>
      <c r="L190" s="383"/>
      <c r="M190" s="8"/>
      <c r="N190" s="12"/>
      <c r="O190" s="8"/>
      <c r="P190" s="12"/>
      <c r="Q190" s="12"/>
      <c r="R190" s="12"/>
      <c r="S190" s="12"/>
    </row>
    <row r="191" spans="1:19" ht="42" customHeight="1" x14ac:dyDescent="0.4">
      <c r="A191" s="12"/>
      <c r="B191" s="12"/>
      <c r="C191" s="137"/>
      <c r="D191" s="138"/>
      <c r="E191" s="138"/>
      <c r="F191" s="138"/>
      <c r="G191" s="138"/>
      <c r="H191" s="138"/>
      <c r="I191" s="138"/>
      <c r="J191" s="138"/>
      <c r="K191" s="138"/>
      <c r="L191" s="198"/>
      <c r="M191" s="8"/>
      <c r="N191" s="12"/>
      <c r="O191" s="8"/>
      <c r="P191" s="12"/>
      <c r="Q191" s="12"/>
      <c r="R191" s="12"/>
      <c r="S191" s="12"/>
    </row>
    <row r="192" spans="1:19" ht="54" customHeight="1" thickBot="1" x14ac:dyDescent="0.3">
      <c r="A192" s="12"/>
      <c r="C192" s="328" t="s">
        <v>207</v>
      </c>
      <c r="D192" s="328"/>
      <c r="E192" s="328"/>
      <c r="F192" s="328"/>
      <c r="G192" s="328"/>
      <c r="H192" s="328"/>
      <c r="I192" s="328"/>
      <c r="J192" s="328"/>
      <c r="K192" s="328"/>
      <c r="L192" s="328"/>
      <c r="M192" s="8"/>
      <c r="N192" s="8"/>
      <c r="O192" s="8"/>
      <c r="P192" s="12"/>
      <c r="Q192" s="12"/>
      <c r="R192" s="12"/>
      <c r="S192" s="12"/>
    </row>
    <row r="193" spans="1:92" ht="56.25" customHeight="1" thickTop="1" thickBot="1" x14ac:dyDescent="0.45">
      <c r="A193" s="12"/>
      <c r="B193" s="12"/>
      <c r="C193" s="103" t="s">
        <v>37</v>
      </c>
      <c r="D193" s="104" t="s">
        <v>37</v>
      </c>
      <c r="E193" s="295" t="s">
        <v>14</v>
      </c>
      <c r="F193" s="295"/>
      <c r="G193" s="295"/>
      <c r="H193" s="295"/>
      <c r="I193" s="295"/>
      <c r="J193" s="105" t="s">
        <v>177</v>
      </c>
      <c r="K193" s="181" t="s">
        <v>205</v>
      </c>
      <c r="L193" s="172">
        <f>SUM(K220,K243,K262,K320,K351,K371,K395,K417,K438,K458)</f>
        <v>8071938.2199999997</v>
      </c>
      <c r="M193" s="8"/>
      <c r="N193" s="12"/>
      <c r="O193" s="12"/>
      <c r="P193" s="12"/>
      <c r="Q193" s="12"/>
      <c r="R193" s="12"/>
      <c r="S193" s="12"/>
    </row>
    <row r="194" spans="1:92" ht="34.5" customHeight="1" thickTop="1" thickBot="1" x14ac:dyDescent="0.45">
      <c r="A194" s="12"/>
      <c r="B194" s="12"/>
      <c r="C194" s="85"/>
      <c r="D194" s="311" t="s">
        <v>115</v>
      </c>
      <c r="E194" s="311"/>
      <c r="F194" s="311"/>
      <c r="G194" s="311"/>
      <c r="H194" s="311"/>
      <c r="I194" s="311"/>
      <c r="J194" s="87"/>
      <c r="K194" s="183"/>
      <c r="L194" s="8"/>
      <c r="M194" s="12"/>
      <c r="N194" s="12"/>
      <c r="O194" s="12"/>
      <c r="P194" s="12"/>
      <c r="Q194" s="12"/>
      <c r="R194" s="12"/>
    </row>
    <row r="195" spans="1:92" ht="35.25" customHeight="1" thickTop="1" x14ac:dyDescent="0.4">
      <c r="A195" s="12"/>
      <c r="B195" s="12"/>
      <c r="C195" s="81">
        <v>411</v>
      </c>
      <c r="D195" s="368" t="s">
        <v>38</v>
      </c>
      <c r="E195" s="368"/>
      <c r="F195" s="368"/>
      <c r="G195" s="368"/>
      <c r="H195" s="368"/>
      <c r="I195" s="368"/>
      <c r="J195" s="82">
        <f>SUM(J196:J200)</f>
        <v>361000</v>
      </c>
      <c r="K195" s="82">
        <f>SUM(K196:K200)</f>
        <v>330650</v>
      </c>
      <c r="L195" s="12"/>
      <c r="M195" s="12"/>
      <c r="N195" s="12"/>
      <c r="O195" s="12"/>
      <c r="P195" s="12"/>
      <c r="Q195" s="12"/>
      <c r="R195" s="12"/>
    </row>
    <row r="196" spans="1:92" s="9" customFormat="1" ht="28.5" customHeight="1" x14ac:dyDescent="0.35">
      <c r="A196" s="12"/>
      <c r="B196" s="12"/>
      <c r="C196" s="67"/>
      <c r="D196" s="13">
        <v>4111</v>
      </c>
      <c r="E196" s="279" t="s">
        <v>39</v>
      </c>
      <c r="F196" s="279"/>
      <c r="G196" s="279"/>
      <c r="H196" s="279"/>
      <c r="I196" s="279"/>
      <c r="J196" s="144">
        <v>217930</v>
      </c>
      <c r="K196" s="144">
        <v>240000</v>
      </c>
      <c r="L196" s="15"/>
      <c r="M196" s="12"/>
      <c r="N196" s="12"/>
      <c r="O196" s="12"/>
      <c r="P196" s="12"/>
      <c r="Q196" s="12"/>
      <c r="R196" s="12"/>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row>
    <row r="197" spans="1:92" s="9" customFormat="1" ht="27.75" customHeight="1" x14ac:dyDescent="0.35">
      <c r="A197" s="12"/>
      <c r="B197" s="12"/>
      <c r="C197" s="67"/>
      <c r="D197" s="13">
        <v>4112</v>
      </c>
      <c r="E197" s="279" t="s">
        <v>40</v>
      </c>
      <c r="F197" s="279"/>
      <c r="G197" s="279"/>
      <c r="H197" s="279"/>
      <c r="I197" s="279"/>
      <c r="J197" s="144">
        <v>29370</v>
      </c>
      <c r="K197" s="144">
        <v>14500</v>
      </c>
      <c r="L197" s="12"/>
      <c r="M197" s="12"/>
      <c r="N197" s="12"/>
      <c r="O197" s="12"/>
      <c r="P197" s="12"/>
      <c r="Q197" s="12"/>
      <c r="R197" s="12"/>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row>
    <row r="198" spans="1:92" s="9" customFormat="1" ht="31.5" customHeight="1" x14ac:dyDescent="0.35">
      <c r="A198" s="12"/>
      <c r="B198" s="12"/>
      <c r="C198" s="67"/>
      <c r="D198" s="13">
        <v>4113</v>
      </c>
      <c r="E198" s="279" t="s">
        <v>41</v>
      </c>
      <c r="F198" s="279"/>
      <c r="G198" s="279"/>
      <c r="H198" s="279"/>
      <c r="I198" s="279"/>
      <c r="J198" s="144">
        <v>79590</v>
      </c>
      <c r="K198" s="144">
        <v>47500</v>
      </c>
      <c r="L198" s="12"/>
      <c r="M198" s="12"/>
      <c r="N198" s="12"/>
      <c r="O198" s="12"/>
      <c r="P198" s="12"/>
      <c r="Q198" s="12"/>
      <c r="R198" s="12"/>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row>
    <row r="199" spans="1:92" s="9" customFormat="1" ht="27" customHeight="1" x14ac:dyDescent="0.35">
      <c r="A199" s="12"/>
      <c r="B199" s="12"/>
      <c r="C199" s="67"/>
      <c r="D199" s="13">
        <v>4114</v>
      </c>
      <c r="E199" s="279" t="s">
        <v>42</v>
      </c>
      <c r="F199" s="279"/>
      <c r="G199" s="279"/>
      <c r="H199" s="279"/>
      <c r="I199" s="279"/>
      <c r="J199" s="144">
        <v>30320</v>
      </c>
      <c r="K199" s="144">
        <v>25500</v>
      </c>
      <c r="L199" s="8"/>
      <c r="M199" s="12"/>
      <c r="N199" s="12"/>
      <c r="O199" s="12"/>
      <c r="P199" s="12"/>
      <c r="Q199" s="12"/>
      <c r="R199" s="12"/>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row>
    <row r="200" spans="1:92" s="9" customFormat="1" ht="26.25" customHeight="1" x14ac:dyDescent="0.35">
      <c r="A200" s="12"/>
      <c r="B200" s="12"/>
      <c r="C200" s="67"/>
      <c r="D200" s="13">
        <v>4115</v>
      </c>
      <c r="E200" s="279" t="s">
        <v>43</v>
      </c>
      <c r="F200" s="279"/>
      <c r="G200" s="279"/>
      <c r="H200" s="279"/>
      <c r="I200" s="279"/>
      <c r="J200" s="144">
        <v>3790</v>
      </c>
      <c r="K200" s="144">
        <v>3150</v>
      </c>
      <c r="L200" s="12"/>
      <c r="M200" s="12"/>
      <c r="N200" s="12"/>
      <c r="O200" s="12"/>
      <c r="P200" s="12"/>
      <c r="Q200" s="12"/>
      <c r="R200" s="12"/>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row>
    <row r="201" spans="1:92" ht="26.25" customHeight="1" x14ac:dyDescent="0.4">
      <c r="A201" s="12"/>
      <c r="B201" s="12"/>
      <c r="C201" s="67">
        <v>412</v>
      </c>
      <c r="D201" s="276" t="s">
        <v>44</v>
      </c>
      <c r="E201" s="276"/>
      <c r="F201" s="276"/>
      <c r="G201" s="276"/>
      <c r="H201" s="276"/>
      <c r="I201" s="276"/>
      <c r="J201" s="68">
        <f>SUM(J202:J203)</f>
        <v>5000</v>
      </c>
      <c r="K201" s="68">
        <f>SUM(K202:K203)</f>
        <v>10210</v>
      </c>
      <c r="L201" s="12"/>
      <c r="M201" s="12"/>
      <c r="N201" s="12"/>
      <c r="O201" s="12"/>
      <c r="P201" s="12"/>
      <c r="Q201" s="12"/>
      <c r="R201" s="12"/>
    </row>
    <row r="202" spans="1:92" s="9" customFormat="1" ht="26.25" customHeight="1" x14ac:dyDescent="0.35">
      <c r="A202" s="12"/>
      <c r="B202" s="12"/>
      <c r="C202" s="67"/>
      <c r="D202" s="13">
        <v>4123</v>
      </c>
      <c r="E202" s="278" t="s">
        <v>45</v>
      </c>
      <c r="F202" s="278"/>
      <c r="G202" s="278"/>
      <c r="H202" s="278"/>
      <c r="I202" s="278"/>
      <c r="J202" s="59">
        <v>0</v>
      </c>
      <c r="K202" s="59">
        <v>0</v>
      </c>
      <c r="L202" s="12"/>
      <c r="M202" s="12"/>
      <c r="N202" s="12"/>
      <c r="O202" s="12"/>
      <c r="P202" s="12"/>
      <c r="Q202" s="12"/>
      <c r="R202" s="1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row>
    <row r="203" spans="1:92" s="9" customFormat="1" ht="27.75" customHeight="1" x14ac:dyDescent="0.35">
      <c r="A203" s="12"/>
      <c r="B203" s="12"/>
      <c r="C203" s="67"/>
      <c r="D203" s="13">
        <v>4127</v>
      </c>
      <c r="E203" s="278" t="s">
        <v>47</v>
      </c>
      <c r="F203" s="278"/>
      <c r="G203" s="278"/>
      <c r="H203" s="278"/>
      <c r="I203" s="278"/>
      <c r="J203" s="126">
        <v>5000</v>
      </c>
      <c r="K203" s="126">
        <v>10210</v>
      </c>
      <c r="L203" s="12"/>
      <c r="M203" s="12"/>
      <c r="N203" s="12"/>
      <c r="O203" s="12"/>
      <c r="P203" s="12"/>
      <c r="Q203" s="12"/>
      <c r="R203" s="12"/>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row>
    <row r="204" spans="1:92" s="9" customFormat="1" ht="26.25" customHeight="1" x14ac:dyDescent="0.4">
      <c r="A204" s="12"/>
      <c r="B204" s="12"/>
      <c r="C204" s="67">
        <v>413</v>
      </c>
      <c r="D204" s="276" t="s">
        <v>48</v>
      </c>
      <c r="E204" s="276"/>
      <c r="F204" s="276"/>
      <c r="G204" s="276"/>
      <c r="H204" s="276"/>
      <c r="I204" s="276"/>
      <c r="J204" s="60">
        <f>SUM(J205)</f>
        <v>39000</v>
      </c>
      <c r="K204" s="158">
        <f>SUM(K205)</f>
        <v>39000</v>
      </c>
      <c r="L204" s="12"/>
      <c r="M204" s="12"/>
      <c r="N204" s="17"/>
      <c r="O204" s="12"/>
      <c r="P204" s="12"/>
      <c r="Q204" s="12"/>
      <c r="R204" s="12"/>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row>
    <row r="205" spans="1:92" s="9" customFormat="1" ht="30" customHeight="1" x14ac:dyDescent="0.35">
      <c r="A205" s="12"/>
      <c r="B205" s="12"/>
      <c r="C205" s="67"/>
      <c r="D205" s="13">
        <v>4135</v>
      </c>
      <c r="E205" s="278" t="s">
        <v>51</v>
      </c>
      <c r="F205" s="278"/>
      <c r="G205" s="278"/>
      <c r="H205" s="278"/>
      <c r="I205" s="278"/>
      <c r="J205" s="59">
        <v>39000</v>
      </c>
      <c r="K205" s="126">
        <v>39000</v>
      </c>
      <c r="L205" s="12"/>
      <c r="M205" s="12"/>
      <c r="N205" s="17"/>
      <c r="O205" s="12"/>
      <c r="P205" s="12"/>
      <c r="Q205" s="12"/>
      <c r="R205" s="12"/>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row>
    <row r="206" spans="1:92" s="9" customFormat="1" ht="28.5" customHeight="1" x14ac:dyDescent="0.4">
      <c r="A206" s="12"/>
      <c r="B206" s="12"/>
      <c r="C206" s="67">
        <v>414</v>
      </c>
      <c r="D206" s="276" t="s">
        <v>52</v>
      </c>
      <c r="E206" s="276"/>
      <c r="F206" s="276"/>
      <c r="G206" s="276"/>
      <c r="H206" s="276"/>
      <c r="I206" s="276"/>
      <c r="J206" s="60">
        <f>SUM(J207:J210)</f>
        <v>72550</v>
      </c>
      <c r="K206" s="158">
        <f>SUM(K207:K210)</f>
        <v>74550</v>
      </c>
      <c r="L206" s="12"/>
      <c r="M206" s="12"/>
      <c r="N206" s="12"/>
      <c r="O206" s="12"/>
      <c r="P206" s="12"/>
      <c r="Q206" s="12"/>
      <c r="R206" s="12"/>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row>
    <row r="207" spans="1:92" s="9" customFormat="1" ht="25.5" customHeight="1" x14ac:dyDescent="0.35">
      <c r="A207" s="12"/>
      <c r="B207" s="12"/>
      <c r="C207" s="67"/>
      <c r="D207" s="13">
        <v>4141</v>
      </c>
      <c r="E207" s="279" t="s">
        <v>53</v>
      </c>
      <c r="F207" s="279"/>
      <c r="G207" s="279"/>
      <c r="H207" s="279"/>
      <c r="I207" s="279"/>
      <c r="J207" s="59">
        <v>4000</v>
      </c>
      <c r="K207" s="126">
        <v>3950</v>
      </c>
      <c r="L207" s="12"/>
      <c r="M207" s="12"/>
      <c r="N207" s="12"/>
      <c r="O207" s="12"/>
      <c r="P207" s="12"/>
      <c r="Q207" s="12"/>
      <c r="R207" s="12"/>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row>
    <row r="208" spans="1:92" s="9" customFormat="1" ht="26.25" customHeight="1" x14ac:dyDescent="0.35">
      <c r="A208" s="12"/>
      <c r="B208" s="12"/>
      <c r="C208" s="67"/>
      <c r="D208" s="13">
        <v>4142</v>
      </c>
      <c r="E208" s="279" t="s">
        <v>54</v>
      </c>
      <c r="F208" s="279"/>
      <c r="G208" s="279"/>
      <c r="H208" s="279"/>
      <c r="I208" s="279"/>
      <c r="J208" s="59">
        <v>14050</v>
      </c>
      <c r="K208" s="126">
        <v>14050</v>
      </c>
      <c r="L208" s="8"/>
      <c r="M208" s="12"/>
      <c r="N208" s="12"/>
      <c r="O208" s="12"/>
      <c r="P208" s="12"/>
      <c r="Q208" s="12"/>
      <c r="R208" s="12"/>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row>
    <row r="209" spans="1:92" s="9" customFormat="1" ht="30" customHeight="1" x14ac:dyDescent="0.35">
      <c r="A209" s="12"/>
      <c r="B209" s="12"/>
      <c r="C209" s="67"/>
      <c r="D209" s="13">
        <v>4148</v>
      </c>
      <c r="E209" s="279" t="s">
        <v>58</v>
      </c>
      <c r="F209" s="279"/>
      <c r="G209" s="279"/>
      <c r="H209" s="279"/>
      <c r="I209" s="279"/>
      <c r="J209" s="59">
        <v>500</v>
      </c>
      <c r="K209" s="126">
        <v>550</v>
      </c>
      <c r="L209" s="8"/>
      <c r="M209" s="12"/>
      <c r="N209" s="12"/>
      <c r="O209" s="12"/>
      <c r="P209" s="12"/>
      <c r="Q209" s="12"/>
      <c r="R209" s="12"/>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row>
    <row r="210" spans="1:92" s="9" customFormat="1" ht="28.5" customHeight="1" x14ac:dyDescent="0.35">
      <c r="A210" s="12"/>
      <c r="B210" s="12"/>
      <c r="C210" s="67"/>
      <c r="D210" s="13">
        <v>4149</v>
      </c>
      <c r="E210" s="279" t="s">
        <v>59</v>
      </c>
      <c r="F210" s="279"/>
      <c r="G210" s="279"/>
      <c r="H210" s="279"/>
      <c r="I210" s="279"/>
      <c r="J210" s="59">
        <v>54000</v>
      </c>
      <c r="K210" s="126">
        <v>56000</v>
      </c>
      <c r="L210" s="8"/>
      <c r="M210" s="12"/>
      <c r="N210" s="12"/>
      <c r="O210" s="12"/>
      <c r="P210" s="12"/>
      <c r="Q210" s="12"/>
      <c r="R210" s="12"/>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row>
    <row r="211" spans="1:92" ht="30.75" customHeight="1" x14ac:dyDescent="0.4">
      <c r="A211" s="12"/>
      <c r="B211" s="12"/>
      <c r="C211" s="67">
        <v>415</v>
      </c>
      <c r="D211" s="312" t="s">
        <v>60</v>
      </c>
      <c r="E211" s="313"/>
      <c r="F211" s="313"/>
      <c r="G211" s="313"/>
      <c r="H211" s="313"/>
      <c r="I211" s="314"/>
      <c r="J211" s="60">
        <f>SUM(J212:J214)</f>
        <v>31000</v>
      </c>
      <c r="K211" s="158">
        <f>SUM(K212:K214)</f>
        <v>32000</v>
      </c>
      <c r="L211" s="8"/>
      <c r="M211" s="12"/>
      <c r="N211" s="12"/>
      <c r="O211" s="12"/>
      <c r="P211" s="12"/>
      <c r="Q211" s="12"/>
      <c r="R211" s="12"/>
    </row>
    <row r="212" spans="1:92" s="9" customFormat="1" ht="30.75" customHeight="1" x14ac:dyDescent="0.35">
      <c r="A212" s="12"/>
      <c r="B212" s="12"/>
      <c r="C212" s="67"/>
      <c r="D212" s="13">
        <v>4152</v>
      </c>
      <c r="E212" s="279" t="s">
        <v>61</v>
      </c>
      <c r="F212" s="279"/>
      <c r="G212" s="279"/>
      <c r="H212" s="279"/>
      <c r="I212" s="279"/>
      <c r="J212" s="61">
        <v>5000</v>
      </c>
      <c r="K212" s="152">
        <v>6000</v>
      </c>
      <c r="L212" s="8"/>
      <c r="M212" s="12"/>
      <c r="N212" s="12"/>
      <c r="O212" s="12"/>
      <c r="P212" s="12"/>
      <c r="Q212" s="12"/>
      <c r="R212" s="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row>
    <row r="213" spans="1:92" s="9" customFormat="1" ht="31.5" customHeight="1" x14ac:dyDescent="0.35">
      <c r="A213" s="12"/>
      <c r="B213" s="12"/>
      <c r="C213" s="67"/>
      <c r="D213" s="13">
        <v>41531</v>
      </c>
      <c r="E213" s="279" t="s">
        <v>62</v>
      </c>
      <c r="F213" s="279"/>
      <c r="G213" s="279"/>
      <c r="H213" s="279"/>
      <c r="I213" s="279"/>
      <c r="J213" s="61">
        <v>24000</v>
      </c>
      <c r="K213" s="152">
        <v>24000</v>
      </c>
      <c r="L213" s="8"/>
      <c r="M213" s="12"/>
      <c r="N213" s="12"/>
      <c r="O213" s="12"/>
      <c r="P213" s="12"/>
      <c r="Q213" s="12"/>
      <c r="R213" s="12"/>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row>
    <row r="214" spans="1:92" s="9" customFormat="1" ht="26.25" customHeight="1" x14ac:dyDescent="0.35">
      <c r="A214" s="12"/>
      <c r="B214" s="12"/>
      <c r="C214" s="67"/>
      <c r="D214" s="13">
        <v>41532</v>
      </c>
      <c r="E214" s="279" t="s">
        <v>63</v>
      </c>
      <c r="F214" s="279"/>
      <c r="G214" s="279"/>
      <c r="H214" s="279"/>
      <c r="I214" s="279"/>
      <c r="J214" s="61">
        <v>2000</v>
      </c>
      <c r="K214" s="61">
        <v>2000</v>
      </c>
      <c r="L214" s="8"/>
      <c r="M214" s="12"/>
      <c r="N214" s="12"/>
      <c r="O214" s="12"/>
      <c r="P214" s="12"/>
      <c r="Q214" s="12"/>
      <c r="R214" s="12"/>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row>
    <row r="215" spans="1:92" ht="28.5" customHeight="1" x14ac:dyDescent="0.4">
      <c r="A215" s="12"/>
      <c r="B215" s="12"/>
      <c r="C215" s="67">
        <v>419</v>
      </c>
      <c r="D215" s="276" t="s">
        <v>66</v>
      </c>
      <c r="E215" s="276"/>
      <c r="F215" s="276"/>
      <c r="G215" s="276"/>
      <c r="H215" s="276"/>
      <c r="I215" s="276"/>
      <c r="J215" s="60">
        <f>SUM(J216)</f>
        <v>7000</v>
      </c>
      <c r="K215" s="60">
        <f>SUM(K216)</f>
        <v>20900</v>
      </c>
      <c r="L215" s="8"/>
      <c r="M215" s="12"/>
      <c r="N215" s="12"/>
      <c r="O215" s="12"/>
      <c r="P215" s="12"/>
      <c r="Q215" s="12"/>
      <c r="R215" s="12"/>
    </row>
    <row r="216" spans="1:92" s="9" customFormat="1" ht="27" customHeight="1" x14ac:dyDescent="0.35">
      <c r="A216" s="12"/>
      <c r="B216" s="12"/>
      <c r="C216" s="67"/>
      <c r="D216" s="13">
        <v>4191</v>
      </c>
      <c r="E216" s="278" t="s">
        <v>67</v>
      </c>
      <c r="F216" s="278"/>
      <c r="G216" s="278"/>
      <c r="H216" s="278"/>
      <c r="I216" s="278"/>
      <c r="J216" s="59">
        <v>7000</v>
      </c>
      <c r="K216" s="59">
        <v>20900</v>
      </c>
      <c r="L216" s="8"/>
      <c r="M216" s="12"/>
      <c r="N216" s="12"/>
      <c r="O216" s="12"/>
      <c r="P216" s="12"/>
      <c r="Q216" s="12"/>
      <c r="R216" s="12"/>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row>
    <row r="217" spans="1:92" ht="59.25" customHeight="1" x14ac:dyDescent="0.35">
      <c r="A217" s="12"/>
      <c r="B217" s="12"/>
      <c r="C217" s="67">
        <v>431</v>
      </c>
      <c r="D217" s="277" t="s">
        <v>10</v>
      </c>
      <c r="E217" s="277"/>
      <c r="F217" s="277"/>
      <c r="G217" s="277"/>
      <c r="H217" s="277"/>
      <c r="I217" s="277"/>
      <c r="J217" s="147">
        <f>SUM(J218:J219)</f>
        <v>20000</v>
      </c>
      <c r="K217" s="147">
        <f>SUM(K218:K219)</f>
        <v>20800</v>
      </c>
      <c r="L217" s="8"/>
      <c r="M217" s="12"/>
      <c r="N217" s="12"/>
      <c r="O217" s="12"/>
      <c r="P217" s="12"/>
      <c r="Q217" s="12"/>
      <c r="R217" s="12"/>
    </row>
    <row r="218" spans="1:92" s="9" customFormat="1" ht="25.5" x14ac:dyDescent="0.35">
      <c r="A218" s="12"/>
      <c r="B218" s="12"/>
      <c r="C218" s="67"/>
      <c r="D218" s="13">
        <v>4318</v>
      </c>
      <c r="E218" s="278" t="s">
        <v>78</v>
      </c>
      <c r="F218" s="278"/>
      <c r="G218" s="278"/>
      <c r="H218" s="278"/>
      <c r="I218" s="278"/>
      <c r="J218" s="59">
        <v>20000</v>
      </c>
      <c r="K218" s="59">
        <v>20800</v>
      </c>
      <c r="L218" s="12"/>
      <c r="M218" s="12"/>
      <c r="N218" s="12"/>
      <c r="O218" s="12"/>
      <c r="P218" s="12"/>
      <c r="Q218" s="12"/>
      <c r="R218" s="12"/>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row>
    <row r="219" spans="1:92" s="9" customFormat="1" ht="26.25" thickBot="1" x14ac:dyDescent="0.4">
      <c r="A219" s="12"/>
      <c r="B219" s="12"/>
      <c r="C219" s="77"/>
      <c r="D219" s="14">
        <v>43181</v>
      </c>
      <c r="E219" s="267" t="s">
        <v>79</v>
      </c>
      <c r="F219" s="267"/>
      <c r="G219" s="267"/>
      <c r="H219" s="267"/>
      <c r="I219" s="267"/>
      <c r="J219" s="79">
        <v>0</v>
      </c>
      <c r="K219" s="79">
        <v>0</v>
      </c>
      <c r="L219" s="15"/>
      <c r="M219" s="12"/>
      <c r="N219" s="12"/>
      <c r="O219" s="12"/>
      <c r="P219" s="12"/>
      <c r="Q219" s="12"/>
      <c r="R219" s="12"/>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row>
    <row r="220" spans="1:92" ht="27.75" thickTop="1" thickBot="1" x14ac:dyDescent="0.45">
      <c r="A220" s="12"/>
      <c r="B220" s="12"/>
      <c r="C220" s="78">
        <v>4</v>
      </c>
      <c r="D220" s="296" t="s">
        <v>89</v>
      </c>
      <c r="E220" s="296"/>
      <c r="F220" s="296"/>
      <c r="G220" s="296"/>
      <c r="H220" s="296"/>
      <c r="I220" s="296"/>
      <c r="J220" s="80">
        <f>SUM(J195,J201,J204,J206,J211,J215,J217)</f>
        <v>535550</v>
      </c>
      <c r="K220" s="80">
        <f>SUM(K195,K201,K204,K206,K211,K215,K217)</f>
        <v>528110</v>
      </c>
      <c r="L220" s="12"/>
      <c r="M220" s="12"/>
      <c r="N220" s="12"/>
      <c r="O220" s="12"/>
      <c r="P220" s="12"/>
      <c r="Q220" s="12"/>
      <c r="R220" s="12"/>
    </row>
    <row r="221" spans="1:92" ht="16.5" thickTop="1" thickBot="1" x14ac:dyDescent="0.3">
      <c r="A221" s="12"/>
      <c r="B221" s="12"/>
      <c r="C221" s="8"/>
      <c r="D221" s="8"/>
      <c r="E221" s="8"/>
      <c r="F221" s="8"/>
      <c r="G221" s="8"/>
      <c r="H221" s="8"/>
      <c r="I221" s="8"/>
      <c r="J221" s="8"/>
      <c r="K221" s="8"/>
      <c r="L221" s="8"/>
      <c r="M221" s="8"/>
      <c r="N221" s="12"/>
      <c r="O221" s="12"/>
      <c r="P221" s="12"/>
      <c r="Q221" s="12"/>
      <c r="R221" s="12"/>
    </row>
    <row r="222" spans="1:92" ht="53.25" thickTop="1" thickBot="1" x14ac:dyDescent="0.45">
      <c r="A222" s="12"/>
      <c r="B222" s="12"/>
      <c r="C222" s="103" t="s">
        <v>37</v>
      </c>
      <c r="D222" s="104" t="s">
        <v>37</v>
      </c>
      <c r="E222" s="295" t="s">
        <v>14</v>
      </c>
      <c r="F222" s="295"/>
      <c r="G222" s="295"/>
      <c r="H222" s="295"/>
      <c r="I222" s="295"/>
      <c r="J222" s="105" t="s">
        <v>177</v>
      </c>
      <c r="K222" s="181" t="s">
        <v>205</v>
      </c>
      <c r="L222" s="191"/>
      <c r="M222" s="8"/>
      <c r="N222" s="12"/>
      <c r="O222" s="12"/>
      <c r="P222" s="12"/>
      <c r="Q222" s="12"/>
      <c r="R222" s="12"/>
      <c r="S222" s="12"/>
    </row>
    <row r="223" spans="1:92" ht="31.5" thickTop="1" thickBot="1" x14ac:dyDescent="0.45">
      <c r="A223" s="12"/>
      <c r="B223" s="12"/>
      <c r="C223" s="85"/>
      <c r="D223" s="336" t="s">
        <v>116</v>
      </c>
      <c r="E223" s="336"/>
      <c r="F223" s="336"/>
      <c r="G223" s="336"/>
      <c r="H223" s="336"/>
      <c r="I223" s="336"/>
      <c r="J223" s="86"/>
      <c r="K223" s="183"/>
      <c r="L223" s="191"/>
      <c r="M223" s="12"/>
      <c r="N223" s="12"/>
      <c r="O223" s="12"/>
      <c r="P223" s="12"/>
      <c r="Q223" s="12"/>
      <c r="R223" s="12"/>
      <c r="S223" s="12"/>
    </row>
    <row r="224" spans="1:92" ht="30.75" thickTop="1" x14ac:dyDescent="0.4">
      <c r="A224" s="12"/>
      <c r="B224" s="12"/>
      <c r="C224" s="81">
        <v>411</v>
      </c>
      <c r="D224" s="289" t="s">
        <v>38</v>
      </c>
      <c r="E224" s="289"/>
      <c r="F224" s="289"/>
      <c r="G224" s="289"/>
      <c r="H224" s="289"/>
      <c r="I224" s="289"/>
      <c r="J224" s="82">
        <f>SUM(J225:J229)</f>
        <v>89300</v>
      </c>
      <c r="K224" s="82">
        <f>SUM(K225:K229)</f>
        <v>71700</v>
      </c>
      <c r="L224" s="191"/>
      <c r="M224" s="12"/>
      <c r="N224" s="12"/>
      <c r="O224" s="12"/>
      <c r="P224" s="12"/>
      <c r="Q224" s="12"/>
      <c r="R224" s="12"/>
      <c r="S224" s="12"/>
    </row>
    <row r="225" spans="1:93" s="9" customFormat="1" x14ac:dyDescent="0.4">
      <c r="A225" s="12"/>
      <c r="B225" s="12"/>
      <c r="C225" s="67"/>
      <c r="D225" s="13">
        <v>4111</v>
      </c>
      <c r="E225" s="278" t="s">
        <v>39</v>
      </c>
      <c r="F225" s="278"/>
      <c r="G225" s="278"/>
      <c r="H225" s="278"/>
      <c r="I225" s="278"/>
      <c r="J225" s="62">
        <v>49200</v>
      </c>
      <c r="K225" s="62">
        <v>48200</v>
      </c>
      <c r="L225" s="191"/>
      <c r="M225" s="12"/>
      <c r="N225" s="12"/>
      <c r="O225" s="12"/>
      <c r="P225" s="12"/>
      <c r="Q225" s="12"/>
      <c r="R225" s="12"/>
      <c r="S225" s="12"/>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row>
    <row r="226" spans="1:93" s="9" customFormat="1" ht="31.5" x14ac:dyDescent="0.5">
      <c r="A226" s="12"/>
      <c r="B226" s="12"/>
      <c r="C226" s="67"/>
      <c r="D226" s="13">
        <v>4112</v>
      </c>
      <c r="E226" s="278" t="s">
        <v>40</v>
      </c>
      <c r="F226" s="278"/>
      <c r="G226" s="278"/>
      <c r="H226" s="278"/>
      <c r="I226" s="278"/>
      <c r="J226" s="62">
        <v>9250</v>
      </c>
      <c r="K226" s="62">
        <v>5250</v>
      </c>
      <c r="L226" s="195"/>
      <c r="M226" s="12"/>
      <c r="N226" s="12"/>
      <c r="O226" s="12"/>
      <c r="P226" s="12"/>
      <c r="Q226" s="12"/>
      <c r="R226" s="12"/>
      <c r="S226" s="12"/>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row>
    <row r="227" spans="1:93" s="9" customFormat="1" ht="31.5" x14ac:dyDescent="0.5">
      <c r="A227" s="12"/>
      <c r="B227" s="12"/>
      <c r="C227" s="67"/>
      <c r="D227" s="13">
        <v>4113</v>
      </c>
      <c r="E227" s="278" t="s">
        <v>41</v>
      </c>
      <c r="F227" s="278"/>
      <c r="G227" s="278"/>
      <c r="H227" s="278"/>
      <c r="I227" s="278"/>
      <c r="J227" s="62">
        <v>19900</v>
      </c>
      <c r="K227" s="62">
        <v>11900</v>
      </c>
      <c r="L227" s="195"/>
      <c r="M227" s="12"/>
      <c r="N227" s="12"/>
      <c r="O227" s="12"/>
      <c r="P227" s="12"/>
      <c r="Q227" s="12"/>
      <c r="R227" s="12"/>
      <c r="S227" s="12"/>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row>
    <row r="228" spans="1:93" s="9" customFormat="1" ht="31.5" x14ac:dyDescent="0.5">
      <c r="A228" s="12"/>
      <c r="B228" s="12"/>
      <c r="C228" s="67"/>
      <c r="D228" s="13">
        <v>4114</v>
      </c>
      <c r="E228" s="278" t="s">
        <v>42</v>
      </c>
      <c r="F228" s="278"/>
      <c r="G228" s="278"/>
      <c r="H228" s="278"/>
      <c r="I228" s="278"/>
      <c r="J228" s="62">
        <v>9650</v>
      </c>
      <c r="K228" s="62">
        <v>5650</v>
      </c>
      <c r="L228" s="195"/>
      <c r="M228" s="12"/>
      <c r="N228" s="12"/>
      <c r="O228" s="12"/>
      <c r="P228" s="12"/>
      <c r="Q228" s="12"/>
      <c r="R228" s="12"/>
      <c r="S228" s="12"/>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row>
    <row r="229" spans="1:93" s="9" customFormat="1" ht="31.5" x14ac:dyDescent="0.5">
      <c r="A229" s="12"/>
      <c r="B229" s="12"/>
      <c r="C229" s="67"/>
      <c r="D229" s="13">
        <v>4115</v>
      </c>
      <c r="E229" s="278" t="s">
        <v>43</v>
      </c>
      <c r="F229" s="278"/>
      <c r="G229" s="278"/>
      <c r="H229" s="278"/>
      <c r="I229" s="278"/>
      <c r="J229" s="62">
        <v>1300</v>
      </c>
      <c r="K229" s="62">
        <v>700</v>
      </c>
      <c r="L229" s="195"/>
      <c r="M229" s="8"/>
      <c r="N229" s="12"/>
      <c r="O229" s="12"/>
      <c r="P229" s="12"/>
      <c r="Q229" s="12"/>
      <c r="R229" s="12"/>
      <c r="S229" s="12"/>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row>
    <row r="230" spans="1:93" ht="31.5" x14ac:dyDescent="0.5">
      <c r="A230" s="12"/>
      <c r="B230" s="12"/>
      <c r="C230" s="67">
        <v>412</v>
      </c>
      <c r="D230" s="276" t="s">
        <v>44</v>
      </c>
      <c r="E230" s="276"/>
      <c r="F230" s="276"/>
      <c r="G230" s="276"/>
      <c r="H230" s="276"/>
      <c r="I230" s="276"/>
      <c r="J230" s="68">
        <f>SUM(J231:J233)</f>
        <v>65000</v>
      </c>
      <c r="K230" s="68">
        <f>SUM(K231:K233)</f>
        <v>61800</v>
      </c>
      <c r="L230" s="199"/>
      <c r="M230" s="8"/>
      <c r="N230" s="12"/>
      <c r="O230" s="12"/>
      <c r="P230" s="12"/>
      <c r="Q230" s="12"/>
      <c r="R230" s="12"/>
      <c r="S230" s="12"/>
    </row>
    <row r="231" spans="1:93" s="9" customFormat="1" ht="31.5" x14ac:dyDescent="0.5">
      <c r="A231" s="12"/>
      <c r="B231" s="12"/>
      <c r="C231" s="67"/>
      <c r="D231" s="13">
        <v>4123</v>
      </c>
      <c r="E231" s="278" t="s">
        <v>45</v>
      </c>
      <c r="F231" s="278"/>
      <c r="G231" s="278"/>
      <c r="H231" s="278"/>
      <c r="I231" s="278"/>
      <c r="J231" s="59">
        <v>0</v>
      </c>
      <c r="K231" s="59">
        <v>0</v>
      </c>
      <c r="L231" s="199"/>
      <c r="M231" s="8"/>
      <c r="N231" s="12"/>
      <c r="O231" s="12"/>
      <c r="P231" s="12"/>
      <c r="Q231" s="12"/>
      <c r="R231" s="12"/>
      <c r="S231" s="12"/>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row>
    <row r="232" spans="1:93" s="9" customFormat="1" ht="31.5" x14ac:dyDescent="0.5">
      <c r="A232" s="12"/>
      <c r="B232" s="12"/>
      <c r="C232" s="67"/>
      <c r="D232" s="13">
        <v>4126</v>
      </c>
      <c r="E232" s="278" t="s">
        <v>46</v>
      </c>
      <c r="F232" s="278"/>
      <c r="G232" s="278"/>
      <c r="H232" s="278"/>
      <c r="I232" s="278"/>
      <c r="J232" s="59">
        <v>63000</v>
      </c>
      <c r="K232" s="59">
        <v>59800</v>
      </c>
      <c r="L232" s="199"/>
      <c r="M232" s="12"/>
      <c r="N232" s="12"/>
      <c r="O232" s="12"/>
      <c r="P232" s="12"/>
      <c r="Q232" s="12"/>
      <c r="R232" s="12"/>
      <c r="S232" s="1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row>
    <row r="233" spans="1:93" s="9" customFormat="1" ht="31.5" x14ac:dyDescent="0.5">
      <c r="A233" s="12"/>
      <c r="B233" s="12"/>
      <c r="C233" s="67"/>
      <c r="D233" s="13">
        <v>4127</v>
      </c>
      <c r="E233" s="278" t="s">
        <v>47</v>
      </c>
      <c r="F233" s="278"/>
      <c r="G233" s="278"/>
      <c r="H233" s="278"/>
      <c r="I233" s="278"/>
      <c r="J233" s="59">
        <v>2000</v>
      </c>
      <c r="K233" s="59">
        <v>2000</v>
      </c>
      <c r="L233" s="199"/>
      <c r="M233" s="12"/>
      <c r="N233" s="12"/>
      <c r="O233" s="12"/>
      <c r="P233" s="12"/>
      <c r="Q233" s="12"/>
      <c r="R233" s="12"/>
      <c r="S233" s="12"/>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row>
    <row r="234" spans="1:93" ht="31.5" x14ac:dyDescent="0.5">
      <c r="A234" s="12"/>
      <c r="B234" s="12"/>
      <c r="C234" s="67">
        <v>413</v>
      </c>
      <c r="D234" s="276" t="s">
        <v>48</v>
      </c>
      <c r="E234" s="276"/>
      <c r="F234" s="276"/>
      <c r="G234" s="276"/>
      <c r="H234" s="276"/>
      <c r="I234" s="276"/>
      <c r="J234" s="68">
        <f>SUM(J235)</f>
        <v>0</v>
      </c>
      <c r="K234" s="68">
        <f>SUM(K235)</f>
        <v>0</v>
      </c>
      <c r="L234" s="199"/>
      <c r="M234" s="12"/>
      <c r="N234" s="12"/>
      <c r="O234" s="12"/>
      <c r="P234" s="12"/>
      <c r="Q234" s="12"/>
      <c r="R234" s="12"/>
      <c r="S234" s="12"/>
    </row>
    <row r="235" spans="1:93" s="9" customFormat="1" ht="31.5" x14ac:dyDescent="0.5">
      <c r="A235" s="12"/>
      <c r="B235" s="12"/>
      <c r="C235" s="67"/>
      <c r="D235" s="13">
        <v>4135</v>
      </c>
      <c r="E235" s="278" t="s">
        <v>51</v>
      </c>
      <c r="F235" s="278"/>
      <c r="G235" s="278"/>
      <c r="H235" s="278"/>
      <c r="I235" s="278"/>
      <c r="J235" s="62">
        <v>0</v>
      </c>
      <c r="K235" s="62">
        <v>0</v>
      </c>
      <c r="L235" s="199"/>
      <c r="M235" s="12"/>
      <c r="N235" s="12"/>
      <c r="O235" s="12"/>
      <c r="P235" s="12"/>
      <c r="Q235" s="12"/>
      <c r="R235" s="12"/>
      <c r="S235" s="12"/>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row>
    <row r="236" spans="1:93" ht="31.5" x14ac:dyDescent="0.5">
      <c r="A236" s="12"/>
      <c r="B236" s="12"/>
      <c r="C236" s="67">
        <v>414</v>
      </c>
      <c r="D236" s="276" t="s">
        <v>52</v>
      </c>
      <c r="E236" s="276"/>
      <c r="F236" s="276"/>
      <c r="G236" s="276"/>
      <c r="H236" s="276"/>
      <c r="I236" s="276"/>
      <c r="J236" s="68">
        <f>SUM(J237:J240)</f>
        <v>6800</v>
      </c>
      <c r="K236" s="68">
        <f>SUM(K237:K240)</f>
        <v>6720</v>
      </c>
      <c r="L236" s="199"/>
      <c r="M236" s="12"/>
      <c r="N236" s="12"/>
      <c r="O236" s="12"/>
      <c r="P236" s="12"/>
      <c r="Q236" s="12"/>
      <c r="R236" s="12"/>
      <c r="S236" s="12"/>
    </row>
    <row r="237" spans="1:93" s="9" customFormat="1" x14ac:dyDescent="0.4">
      <c r="A237" s="12"/>
      <c r="B237" s="12"/>
      <c r="C237" s="67"/>
      <c r="D237" s="13">
        <v>4141</v>
      </c>
      <c r="E237" s="278" t="s">
        <v>53</v>
      </c>
      <c r="F237" s="278"/>
      <c r="G237" s="278"/>
      <c r="H237" s="278"/>
      <c r="I237" s="278"/>
      <c r="J237" s="62">
        <v>400</v>
      </c>
      <c r="K237" s="62">
        <v>400</v>
      </c>
      <c r="L237" s="193"/>
      <c r="M237" s="12"/>
      <c r="N237" s="12"/>
      <c r="O237" s="12"/>
      <c r="P237" s="12"/>
      <c r="Q237" s="12"/>
      <c r="R237" s="12"/>
      <c r="S237" s="12"/>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row>
    <row r="238" spans="1:93" s="9" customFormat="1" x14ac:dyDescent="0.4">
      <c r="A238" s="12"/>
      <c r="B238" s="12"/>
      <c r="C238" s="67"/>
      <c r="D238" s="13">
        <v>4142</v>
      </c>
      <c r="E238" s="278" t="s">
        <v>54</v>
      </c>
      <c r="F238" s="278"/>
      <c r="G238" s="278"/>
      <c r="H238" s="278"/>
      <c r="I238" s="278"/>
      <c r="J238" s="62">
        <v>1300</v>
      </c>
      <c r="K238" s="62">
        <v>1300</v>
      </c>
      <c r="L238" s="193"/>
      <c r="M238" s="15"/>
      <c r="N238" s="12"/>
      <c r="O238" s="12"/>
      <c r="P238" s="12"/>
      <c r="Q238" s="12"/>
      <c r="R238" s="12"/>
      <c r="S238" s="12"/>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row>
    <row r="239" spans="1:93" s="9" customFormat="1" ht="31.5" x14ac:dyDescent="0.5">
      <c r="A239" s="12"/>
      <c r="B239" s="12"/>
      <c r="C239" s="67"/>
      <c r="D239" s="13">
        <v>4148</v>
      </c>
      <c r="E239" s="278" t="s">
        <v>58</v>
      </c>
      <c r="F239" s="278"/>
      <c r="G239" s="278"/>
      <c r="H239" s="278"/>
      <c r="I239" s="278"/>
      <c r="J239" s="62">
        <v>100</v>
      </c>
      <c r="K239" s="62">
        <v>100</v>
      </c>
      <c r="L239" s="199"/>
      <c r="M239" s="15"/>
      <c r="N239" s="12"/>
      <c r="O239" s="12"/>
      <c r="P239" s="12"/>
      <c r="Q239" s="12"/>
      <c r="R239" s="12"/>
      <c r="S239" s="12"/>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row>
    <row r="240" spans="1:93" s="9" customFormat="1" ht="31.5" x14ac:dyDescent="0.5">
      <c r="A240" s="12"/>
      <c r="B240" s="12"/>
      <c r="C240" s="67"/>
      <c r="D240" s="13">
        <v>4149</v>
      </c>
      <c r="E240" s="278" t="s">
        <v>59</v>
      </c>
      <c r="F240" s="278"/>
      <c r="G240" s="278"/>
      <c r="H240" s="278"/>
      <c r="I240" s="278"/>
      <c r="J240" s="62">
        <v>5000</v>
      </c>
      <c r="K240" s="62">
        <v>4920</v>
      </c>
      <c r="L240" s="195"/>
      <c r="M240" s="12"/>
      <c r="N240" s="12"/>
      <c r="O240" s="12"/>
      <c r="P240" s="12"/>
      <c r="Q240" s="12"/>
      <c r="R240" s="12"/>
      <c r="S240" s="12"/>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row>
    <row r="241" spans="1:93" ht="51" customHeight="1" x14ac:dyDescent="0.5">
      <c r="A241" s="12"/>
      <c r="B241" s="12"/>
      <c r="C241" s="67">
        <v>431</v>
      </c>
      <c r="D241" s="277" t="s">
        <v>10</v>
      </c>
      <c r="E241" s="277"/>
      <c r="F241" s="277"/>
      <c r="G241" s="277"/>
      <c r="H241" s="277"/>
      <c r="I241" s="277"/>
      <c r="J241" s="150">
        <f>SUM(J242)</f>
        <v>1500</v>
      </c>
      <c r="K241" s="150">
        <f>SUM(K242)</f>
        <v>1500</v>
      </c>
      <c r="L241" s="195"/>
      <c r="M241" s="12"/>
      <c r="N241" s="12"/>
      <c r="O241" s="12"/>
      <c r="P241" s="12"/>
      <c r="Q241" s="12"/>
      <c r="R241" s="12"/>
      <c r="S241" s="12"/>
    </row>
    <row r="242" spans="1:93" s="9" customFormat="1" ht="32.25" customHeight="1" thickBot="1" x14ac:dyDescent="0.55000000000000004">
      <c r="A242" s="12"/>
      <c r="B242" s="12"/>
      <c r="C242" s="77"/>
      <c r="D242" s="96">
        <v>43181</v>
      </c>
      <c r="E242" s="316" t="s">
        <v>79</v>
      </c>
      <c r="F242" s="317"/>
      <c r="G242" s="317"/>
      <c r="H242" s="317"/>
      <c r="I242" s="318"/>
      <c r="J242" s="135">
        <v>1500</v>
      </c>
      <c r="K242" s="135">
        <v>1500</v>
      </c>
      <c r="L242" s="195"/>
      <c r="M242" s="12"/>
      <c r="N242" s="12"/>
      <c r="O242" s="12"/>
      <c r="P242" s="12"/>
      <c r="Q242" s="12"/>
      <c r="R242" s="12"/>
      <c r="S242" s="1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row>
    <row r="243" spans="1:93" ht="33.75" customHeight="1" thickTop="1" thickBot="1" x14ac:dyDescent="0.55000000000000004">
      <c r="A243" s="12"/>
      <c r="B243" s="12"/>
      <c r="C243" s="97">
        <v>4</v>
      </c>
      <c r="D243" s="296" t="s">
        <v>89</v>
      </c>
      <c r="E243" s="296"/>
      <c r="F243" s="296"/>
      <c r="G243" s="296"/>
      <c r="H243" s="296"/>
      <c r="I243" s="296"/>
      <c r="J243" s="148">
        <f>SUM(J224,J230,J234,J236,J241)</f>
        <v>162600</v>
      </c>
      <c r="K243" s="148">
        <f>SUM(K224,K230,K234,K236,K241)</f>
        <v>141720</v>
      </c>
      <c r="L243" s="195"/>
      <c r="M243" s="12"/>
      <c r="N243" s="12"/>
      <c r="O243" s="12"/>
      <c r="P243" s="12"/>
      <c r="Q243" s="12"/>
      <c r="R243" s="12"/>
      <c r="S243" s="12"/>
    </row>
    <row r="244" spans="1:93" ht="31.5" thickTop="1" thickBot="1" x14ac:dyDescent="0.45">
      <c r="A244" s="12"/>
      <c r="B244" s="12"/>
      <c r="C244" s="21"/>
      <c r="D244" s="22"/>
      <c r="E244" s="22"/>
      <c r="F244" s="22"/>
      <c r="G244" s="22"/>
      <c r="H244" s="22"/>
      <c r="I244" s="22"/>
      <c r="J244" s="23"/>
      <c r="K244" s="23"/>
      <c r="L244" s="200"/>
      <c r="M244" s="12"/>
      <c r="N244" s="12"/>
      <c r="O244" s="12"/>
      <c r="P244" s="12"/>
      <c r="Q244" s="12"/>
      <c r="R244" s="12"/>
      <c r="S244" s="12"/>
    </row>
    <row r="245" spans="1:93" ht="53.25" thickTop="1" thickBot="1" x14ac:dyDescent="0.45">
      <c r="A245" s="12"/>
      <c r="B245" s="12"/>
      <c r="C245" s="103" t="s">
        <v>37</v>
      </c>
      <c r="D245" s="104" t="s">
        <v>37</v>
      </c>
      <c r="E245" s="295" t="s">
        <v>14</v>
      </c>
      <c r="F245" s="295"/>
      <c r="G245" s="295"/>
      <c r="H245" s="295"/>
      <c r="I245" s="295"/>
      <c r="J245" s="105" t="s">
        <v>177</v>
      </c>
      <c r="K245" s="181" t="s">
        <v>205</v>
      </c>
      <c r="L245" s="191"/>
      <c r="M245" s="12"/>
      <c r="N245" s="12"/>
      <c r="O245" s="12"/>
      <c r="P245" s="12"/>
      <c r="Q245" s="12"/>
      <c r="R245" s="12"/>
      <c r="S245" s="12"/>
    </row>
    <row r="246" spans="1:93" ht="31.5" thickTop="1" thickBot="1" x14ac:dyDescent="0.45">
      <c r="A246" s="12"/>
      <c r="B246" s="12"/>
      <c r="C246" s="83"/>
      <c r="D246" s="290" t="s">
        <v>117</v>
      </c>
      <c r="E246" s="290"/>
      <c r="F246" s="290"/>
      <c r="G246" s="290"/>
      <c r="H246" s="290"/>
      <c r="I246" s="290"/>
      <c r="J246" s="84"/>
      <c r="K246" s="183"/>
      <c r="L246" s="191"/>
      <c r="M246" s="12"/>
      <c r="N246" s="12"/>
      <c r="O246" s="12"/>
      <c r="P246" s="12"/>
      <c r="Q246" s="12"/>
      <c r="R246" s="12"/>
      <c r="S246" s="12"/>
    </row>
    <row r="247" spans="1:93" ht="30.75" thickTop="1" x14ac:dyDescent="0.4">
      <c r="A247" s="12"/>
      <c r="B247" s="12"/>
      <c r="C247" s="81">
        <v>411</v>
      </c>
      <c r="D247" s="289" t="s">
        <v>38</v>
      </c>
      <c r="E247" s="289"/>
      <c r="F247" s="289"/>
      <c r="G247" s="289"/>
      <c r="H247" s="289"/>
      <c r="I247" s="289"/>
      <c r="J247" s="82">
        <f>SUM(J248:J252)</f>
        <v>44850</v>
      </c>
      <c r="K247" s="82">
        <f>SUM(K248:K252)</f>
        <v>40600</v>
      </c>
      <c r="L247" s="191"/>
      <c r="M247" s="12"/>
      <c r="N247" s="12"/>
      <c r="O247" s="12"/>
      <c r="P247" s="12"/>
      <c r="Q247" s="12"/>
      <c r="R247" s="12"/>
      <c r="S247" s="12"/>
    </row>
    <row r="248" spans="1:93" s="9" customFormat="1" x14ac:dyDescent="0.4">
      <c r="A248" s="12"/>
      <c r="B248" s="12"/>
      <c r="C248" s="67"/>
      <c r="D248" s="13">
        <v>4111</v>
      </c>
      <c r="E248" s="278" t="s">
        <v>39</v>
      </c>
      <c r="F248" s="278"/>
      <c r="G248" s="278"/>
      <c r="H248" s="278"/>
      <c r="I248" s="278"/>
      <c r="J248" s="62">
        <v>26300</v>
      </c>
      <c r="K248" s="62">
        <v>27000</v>
      </c>
      <c r="L248" s="191"/>
      <c r="M248" s="12"/>
      <c r="N248" s="12"/>
      <c r="O248" s="12"/>
      <c r="P248" s="12"/>
      <c r="Q248" s="12"/>
      <c r="R248" s="12"/>
      <c r="S248" s="12"/>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row>
    <row r="249" spans="1:93" s="9" customFormat="1" x14ac:dyDescent="0.4">
      <c r="A249" s="12"/>
      <c r="B249" s="12"/>
      <c r="C249" s="67"/>
      <c r="D249" s="13">
        <v>4112</v>
      </c>
      <c r="E249" s="278" t="s">
        <v>40</v>
      </c>
      <c r="F249" s="278"/>
      <c r="G249" s="278"/>
      <c r="H249" s="278"/>
      <c r="I249" s="278"/>
      <c r="J249" s="62">
        <v>3750</v>
      </c>
      <c r="K249" s="62">
        <v>3500</v>
      </c>
      <c r="L249" s="191"/>
      <c r="M249" s="12"/>
      <c r="N249" s="12"/>
      <c r="O249" s="12"/>
      <c r="P249" s="12"/>
      <c r="Q249" s="12"/>
      <c r="R249" s="12"/>
      <c r="S249" s="12"/>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row>
    <row r="250" spans="1:93" s="9" customFormat="1" x14ac:dyDescent="0.4">
      <c r="A250" s="12"/>
      <c r="B250" s="12"/>
      <c r="C250" s="67"/>
      <c r="D250" s="13">
        <v>4113</v>
      </c>
      <c r="E250" s="278" t="s">
        <v>41</v>
      </c>
      <c r="F250" s="278"/>
      <c r="G250" s="278"/>
      <c r="H250" s="278"/>
      <c r="I250" s="278"/>
      <c r="J250" s="62">
        <v>9900</v>
      </c>
      <c r="K250" s="62">
        <v>6500</v>
      </c>
      <c r="L250" s="191"/>
      <c r="M250" s="12"/>
      <c r="N250" s="12"/>
      <c r="O250" s="12"/>
      <c r="P250" s="12"/>
      <c r="Q250" s="12"/>
      <c r="R250" s="12"/>
      <c r="S250" s="12"/>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row>
    <row r="251" spans="1:93" s="9" customFormat="1" x14ac:dyDescent="0.4">
      <c r="A251" s="12"/>
      <c r="B251" s="12"/>
      <c r="C251" s="67"/>
      <c r="D251" s="13">
        <v>4114</v>
      </c>
      <c r="E251" s="278" t="s">
        <v>42</v>
      </c>
      <c r="F251" s="278"/>
      <c r="G251" s="278"/>
      <c r="H251" s="278"/>
      <c r="I251" s="278"/>
      <c r="J251" s="62">
        <v>4300</v>
      </c>
      <c r="K251" s="62">
        <v>3000</v>
      </c>
      <c r="L251" s="191"/>
      <c r="M251" s="12"/>
      <c r="N251" s="12"/>
      <c r="O251" s="12"/>
      <c r="P251" s="12"/>
      <c r="Q251" s="12"/>
      <c r="R251" s="12"/>
      <c r="S251" s="12"/>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row>
    <row r="252" spans="1:93" s="9" customFormat="1" x14ac:dyDescent="0.4">
      <c r="A252" s="12"/>
      <c r="B252" s="12"/>
      <c r="C252" s="67"/>
      <c r="D252" s="13">
        <v>4115</v>
      </c>
      <c r="E252" s="278" t="s">
        <v>43</v>
      </c>
      <c r="F252" s="278"/>
      <c r="G252" s="278"/>
      <c r="H252" s="278"/>
      <c r="I252" s="278"/>
      <c r="J252" s="62">
        <v>600</v>
      </c>
      <c r="K252" s="62">
        <v>600</v>
      </c>
      <c r="L252" s="191"/>
      <c r="M252" s="12"/>
      <c r="N252" s="12"/>
      <c r="O252" s="12"/>
      <c r="P252" s="12"/>
      <c r="Q252" s="12"/>
      <c r="R252" s="12"/>
      <c r="S252" s="1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row>
    <row r="253" spans="1:93" x14ac:dyDescent="0.4">
      <c r="A253" s="12"/>
      <c r="B253" s="12"/>
      <c r="C253" s="67">
        <v>412</v>
      </c>
      <c r="D253" s="276" t="s">
        <v>44</v>
      </c>
      <c r="E253" s="276"/>
      <c r="F253" s="276"/>
      <c r="G253" s="276"/>
      <c r="H253" s="276"/>
      <c r="I253" s="276"/>
      <c r="J253" s="68">
        <f>SUM(J254:J255)</f>
        <v>300</v>
      </c>
      <c r="K253" s="68">
        <f>SUM(K254:K255)</f>
        <v>300</v>
      </c>
      <c r="L253" s="191"/>
      <c r="M253" s="12"/>
      <c r="N253" s="12"/>
      <c r="O253" s="12"/>
      <c r="P253" s="12"/>
      <c r="Q253" s="12"/>
      <c r="R253" s="12"/>
      <c r="S253" s="12"/>
    </row>
    <row r="254" spans="1:93" s="9" customFormat="1" x14ac:dyDescent="0.4">
      <c r="A254" s="12"/>
      <c r="B254" s="12"/>
      <c r="C254" s="67"/>
      <c r="D254" s="13">
        <v>4123</v>
      </c>
      <c r="E254" s="278" t="s">
        <v>45</v>
      </c>
      <c r="F254" s="278"/>
      <c r="G254" s="278"/>
      <c r="H254" s="278"/>
      <c r="I254" s="278"/>
      <c r="J254" s="62">
        <v>0</v>
      </c>
      <c r="K254" s="62">
        <v>0</v>
      </c>
      <c r="L254" s="191"/>
      <c r="M254" s="12"/>
      <c r="N254" s="12"/>
      <c r="O254" s="12"/>
      <c r="P254" s="12"/>
      <c r="Q254" s="12"/>
      <c r="R254" s="12"/>
      <c r="S254" s="12"/>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row>
    <row r="255" spans="1:93" s="9" customFormat="1" ht="31.5" x14ac:dyDescent="0.5">
      <c r="A255" s="12"/>
      <c r="B255" s="12"/>
      <c r="C255" s="67"/>
      <c r="D255" s="13">
        <v>4127</v>
      </c>
      <c r="E255" s="278" t="s">
        <v>47</v>
      </c>
      <c r="F255" s="278"/>
      <c r="G255" s="278"/>
      <c r="H255" s="278"/>
      <c r="I255" s="278"/>
      <c r="J255" s="92">
        <v>300</v>
      </c>
      <c r="K255" s="92">
        <v>300</v>
      </c>
      <c r="L255" s="199"/>
      <c r="M255" s="12"/>
      <c r="N255" s="12"/>
      <c r="O255" s="12"/>
      <c r="P255" s="12"/>
      <c r="Q255" s="12"/>
      <c r="R255" s="12"/>
      <c r="S255" s="12"/>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row>
    <row r="256" spans="1:93" x14ac:dyDescent="0.4">
      <c r="A256" s="12"/>
      <c r="B256" s="12"/>
      <c r="C256" s="67">
        <v>413</v>
      </c>
      <c r="D256" s="276" t="s">
        <v>48</v>
      </c>
      <c r="E256" s="276"/>
      <c r="F256" s="276"/>
      <c r="G256" s="276"/>
      <c r="H256" s="276"/>
      <c r="I256" s="276"/>
      <c r="J256" s="68">
        <f>SUM(J257)</f>
        <v>0</v>
      </c>
      <c r="K256" s="68">
        <f>SUM(K257)</f>
        <v>0</v>
      </c>
      <c r="M256" s="12"/>
      <c r="N256" s="12"/>
      <c r="O256" s="12"/>
      <c r="P256" s="12"/>
      <c r="Q256" s="12"/>
      <c r="R256" s="12"/>
      <c r="S256" s="12"/>
    </row>
    <row r="257" spans="1:93" s="9" customFormat="1" x14ac:dyDescent="0.4">
      <c r="A257" s="12"/>
      <c r="B257" s="12"/>
      <c r="C257" s="67"/>
      <c r="D257" s="13">
        <v>4135</v>
      </c>
      <c r="E257" s="278" t="s">
        <v>51</v>
      </c>
      <c r="F257" s="278"/>
      <c r="G257" s="278"/>
      <c r="H257" s="278"/>
      <c r="I257" s="278"/>
      <c r="J257" s="62">
        <v>0</v>
      </c>
      <c r="K257" s="62">
        <v>0</v>
      </c>
      <c r="L257" s="193"/>
      <c r="M257" s="12"/>
      <c r="N257" s="12"/>
      <c r="O257" s="12"/>
      <c r="P257" s="12"/>
      <c r="Q257" s="12"/>
      <c r="R257" s="12"/>
      <c r="S257" s="12"/>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row>
    <row r="258" spans="1:93" x14ac:dyDescent="0.4">
      <c r="A258" s="12"/>
      <c r="B258" s="12"/>
      <c r="C258" s="67">
        <v>414</v>
      </c>
      <c r="D258" s="276" t="s">
        <v>52</v>
      </c>
      <c r="E258" s="276"/>
      <c r="F258" s="276"/>
      <c r="G258" s="276"/>
      <c r="H258" s="276"/>
      <c r="I258" s="276"/>
      <c r="J258" s="68">
        <f>SUM(J259:J261)</f>
        <v>1050</v>
      </c>
      <c r="K258" s="68">
        <f>SUM(K259:K261)</f>
        <v>1050</v>
      </c>
      <c r="M258" s="12"/>
      <c r="N258" s="12"/>
      <c r="O258" s="12"/>
      <c r="P258" s="12"/>
      <c r="Q258" s="12"/>
      <c r="R258" s="12"/>
      <c r="S258" s="12"/>
    </row>
    <row r="259" spans="1:93" s="9" customFormat="1" x14ac:dyDescent="0.4">
      <c r="A259" s="12"/>
      <c r="B259" s="12"/>
      <c r="C259" s="67"/>
      <c r="D259" s="13">
        <v>4141</v>
      </c>
      <c r="E259" s="278" t="s">
        <v>53</v>
      </c>
      <c r="F259" s="278"/>
      <c r="G259" s="278"/>
      <c r="H259" s="278"/>
      <c r="I259" s="278"/>
      <c r="J259" s="62">
        <v>400</v>
      </c>
      <c r="K259" s="62">
        <v>400</v>
      </c>
      <c r="L259" s="193"/>
      <c r="M259" s="12"/>
      <c r="N259" s="12"/>
      <c r="O259" s="12"/>
      <c r="P259" s="12"/>
      <c r="Q259" s="12"/>
      <c r="R259" s="12"/>
      <c r="S259" s="12"/>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row>
    <row r="260" spans="1:93" s="9" customFormat="1" x14ac:dyDescent="0.4">
      <c r="A260" s="12"/>
      <c r="B260" s="12"/>
      <c r="C260" s="67"/>
      <c r="D260" s="13">
        <v>4142</v>
      </c>
      <c r="E260" s="278" t="s">
        <v>54</v>
      </c>
      <c r="F260" s="278"/>
      <c r="G260" s="278"/>
      <c r="H260" s="278"/>
      <c r="I260" s="278"/>
      <c r="J260" s="62">
        <v>450</v>
      </c>
      <c r="K260" s="62">
        <v>450</v>
      </c>
      <c r="L260" s="193"/>
      <c r="M260" s="12"/>
      <c r="N260" s="12"/>
      <c r="O260" s="12"/>
      <c r="P260" s="12"/>
      <c r="Q260" s="12"/>
      <c r="R260" s="12"/>
      <c r="S260" s="12"/>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row>
    <row r="261" spans="1:93" s="9" customFormat="1" x14ac:dyDescent="0.4">
      <c r="A261" s="12"/>
      <c r="B261" s="12"/>
      <c r="C261" s="67"/>
      <c r="D261" s="13">
        <v>4148</v>
      </c>
      <c r="E261" s="278" t="s">
        <v>58</v>
      </c>
      <c r="F261" s="278"/>
      <c r="G261" s="278"/>
      <c r="H261" s="278"/>
      <c r="I261" s="278"/>
      <c r="J261" s="62">
        <v>200</v>
      </c>
      <c r="K261" s="62">
        <v>200</v>
      </c>
      <c r="L261" s="193"/>
      <c r="M261" s="12"/>
      <c r="N261" s="12"/>
      <c r="O261" s="12"/>
      <c r="P261" s="12"/>
      <c r="Q261" s="12"/>
      <c r="R261" s="12"/>
      <c r="S261" s="12"/>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row>
    <row r="262" spans="1:93" ht="32.25" thickBot="1" x14ac:dyDescent="0.55000000000000004">
      <c r="A262" s="12"/>
      <c r="B262" s="12"/>
      <c r="C262" s="71">
        <v>4</v>
      </c>
      <c r="D262" s="381" t="s">
        <v>89</v>
      </c>
      <c r="E262" s="381"/>
      <c r="F262" s="381"/>
      <c r="G262" s="381"/>
      <c r="H262" s="381"/>
      <c r="I262" s="381"/>
      <c r="J262" s="72">
        <f>SUM(J247,J253,J256,J258)</f>
        <v>46200</v>
      </c>
      <c r="K262" s="72">
        <f>SUM(K247,K253,K256,K258)</f>
        <v>41950</v>
      </c>
      <c r="L262" s="199"/>
      <c r="M262" s="12"/>
      <c r="N262" s="12"/>
      <c r="O262" s="8"/>
      <c r="P262" s="12"/>
      <c r="Q262" s="12"/>
      <c r="R262" s="12"/>
      <c r="S262" s="12"/>
    </row>
    <row r="263" spans="1:93" ht="30.75" thickTop="1" x14ac:dyDescent="0.4">
      <c r="A263" s="12"/>
      <c r="B263" s="12"/>
      <c r="C263" s="8"/>
      <c r="D263" s="8"/>
      <c r="E263" s="8"/>
      <c r="F263" s="8"/>
      <c r="G263" s="8"/>
      <c r="H263" s="8"/>
      <c r="I263" s="8"/>
      <c r="J263" s="8"/>
      <c r="K263" s="8"/>
      <c r="L263" s="191"/>
      <c r="M263" s="12"/>
      <c r="N263" s="12"/>
      <c r="O263" s="12"/>
      <c r="P263" s="12"/>
      <c r="Q263" s="12"/>
      <c r="R263" s="12"/>
      <c r="S263" s="12"/>
    </row>
    <row r="264" spans="1:93" ht="30.75" thickBot="1" x14ac:dyDescent="0.45">
      <c r="A264" s="12"/>
      <c r="B264" s="12"/>
      <c r="C264" s="8"/>
      <c r="D264" s="8"/>
      <c r="E264" s="8"/>
      <c r="F264" s="8"/>
      <c r="G264" s="8"/>
      <c r="H264" s="8"/>
      <c r="I264" s="8"/>
      <c r="J264" s="8"/>
      <c r="K264" s="8"/>
      <c r="L264" s="191"/>
      <c r="M264" s="12"/>
      <c r="N264" s="12"/>
      <c r="O264" s="12"/>
      <c r="P264" s="12"/>
      <c r="Q264" s="12"/>
      <c r="R264" s="12"/>
      <c r="S264" s="12"/>
    </row>
    <row r="265" spans="1:93" ht="54.75" thickTop="1" thickBot="1" x14ac:dyDescent="0.55000000000000004">
      <c r="A265" s="12"/>
      <c r="B265" s="12"/>
      <c r="C265" s="103" t="s">
        <v>37</v>
      </c>
      <c r="D265" s="104" t="s">
        <v>37</v>
      </c>
      <c r="E265" s="295" t="s">
        <v>14</v>
      </c>
      <c r="F265" s="295"/>
      <c r="G265" s="295"/>
      <c r="H265" s="295"/>
      <c r="I265" s="295"/>
      <c r="J265" s="105" t="s">
        <v>177</v>
      </c>
      <c r="K265" s="181" t="s">
        <v>205</v>
      </c>
      <c r="L265" s="195"/>
      <c r="M265" s="12"/>
      <c r="N265" s="12"/>
      <c r="O265" s="12"/>
      <c r="P265" s="12"/>
      <c r="Q265" s="12"/>
      <c r="R265" s="12"/>
      <c r="S265" s="12"/>
    </row>
    <row r="266" spans="1:93" ht="33" thickTop="1" thickBot="1" x14ac:dyDescent="0.55000000000000004">
      <c r="A266" s="12"/>
      <c r="B266" s="12"/>
      <c r="C266" s="85"/>
      <c r="D266" s="333" t="s">
        <v>161</v>
      </c>
      <c r="E266" s="333"/>
      <c r="F266" s="333"/>
      <c r="G266" s="333"/>
      <c r="H266" s="333"/>
      <c r="I266" s="333"/>
      <c r="J266" s="86"/>
      <c r="K266" s="183"/>
      <c r="L266" s="195"/>
      <c r="M266" s="12"/>
      <c r="N266" s="12"/>
      <c r="O266" s="12"/>
      <c r="P266" s="12"/>
      <c r="Q266" s="12"/>
      <c r="R266" s="12"/>
      <c r="S266" s="12"/>
    </row>
    <row r="267" spans="1:93" ht="32.25" thickTop="1" x14ac:dyDescent="0.5">
      <c r="A267" s="12"/>
      <c r="B267" s="12"/>
      <c r="C267" s="81">
        <v>411</v>
      </c>
      <c r="D267" s="289" t="s">
        <v>38</v>
      </c>
      <c r="E267" s="289"/>
      <c r="F267" s="289"/>
      <c r="G267" s="289"/>
      <c r="H267" s="289"/>
      <c r="I267" s="289"/>
      <c r="J267" s="82">
        <f>SUM(J268:J272)</f>
        <v>170900</v>
      </c>
      <c r="K267" s="82">
        <f>SUM(K268:K272)</f>
        <v>145180</v>
      </c>
      <c r="L267" s="195"/>
      <c r="M267" s="12"/>
      <c r="N267" s="12"/>
      <c r="O267" s="12"/>
      <c r="P267" s="12"/>
      <c r="Q267" s="12"/>
      <c r="R267" s="12"/>
      <c r="S267" s="12"/>
    </row>
    <row r="268" spans="1:93" s="9" customFormat="1" ht="31.5" x14ac:dyDescent="0.5">
      <c r="A268" s="12"/>
      <c r="B268" s="12"/>
      <c r="C268" s="67"/>
      <c r="D268" s="13">
        <v>4111</v>
      </c>
      <c r="E268" s="278" t="s">
        <v>39</v>
      </c>
      <c r="F268" s="278"/>
      <c r="G268" s="278"/>
      <c r="H268" s="278"/>
      <c r="I268" s="278"/>
      <c r="J268" s="62">
        <v>102650</v>
      </c>
      <c r="K268" s="62">
        <v>103000</v>
      </c>
      <c r="L268" s="195"/>
      <c r="M268" s="12"/>
      <c r="N268" s="12"/>
      <c r="O268" s="12"/>
      <c r="P268" s="12"/>
      <c r="Q268" s="12"/>
      <c r="R268" s="12"/>
      <c r="S268" s="12"/>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row>
    <row r="269" spans="1:93" s="9" customFormat="1" ht="31.5" x14ac:dyDescent="0.5">
      <c r="A269" s="12"/>
      <c r="B269" s="12"/>
      <c r="C269" s="67"/>
      <c r="D269" s="13">
        <v>4112</v>
      </c>
      <c r="E269" s="278" t="s">
        <v>40</v>
      </c>
      <c r="F269" s="278"/>
      <c r="G269" s="278"/>
      <c r="H269" s="278"/>
      <c r="I269" s="278"/>
      <c r="J269" s="62">
        <v>14000</v>
      </c>
      <c r="K269" s="62">
        <v>6000</v>
      </c>
      <c r="L269" s="195"/>
      <c r="M269" s="12"/>
      <c r="N269" s="12"/>
      <c r="O269" s="12"/>
      <c r="P269" s="12"/>
      <c r="Q269" s="12"/>
      <c r="R269" s="12"/>
      <c r="S269" s="12"/>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row>
    <row r="270" spans="1:93" s="9" customFormat="1" ht="31.5" x14ac:dyDescent="0.5">
      <c r="A270" s="12"/>
      <c r="B270" s="12"/>
      <c r="C270" s="67"/>
      <c r="D270" s="13">
        <v>4113</v>
      </c>
      <c r="E270" s="278" t="s">
        <v>41</v>
      </c>
      <c r="F270" s="278"/>
      <c r="G270" s="278"/>
      <c r="H270" s="278"/>
      <c r="I270" s="278"/>
      <c r="J270" s="62">
        <v>37550</v>
      </c>
      <c r="K270" s="62">
        <v>23200</v>
      </c>
      <c r="L270" s="195"/>
      <c r="M270" s="12"/>
      <c r="N270" s="12"/>
      <c r="O270" s="12"/>
      <c r="P270" s="12"/>
      <c r="Q270" s="12"/>
      <c r="R270" s="12"/>
      <c r="S270" s="12"/>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row>
    <row r="271" spans="1:93" s="9" customFormat="1" ht="31.5" x14ac:dyDescent="0.5">
      <c r="A271" s="12"/>
      <c r="B271" s="12"/>
      <c r="C271" s="67"/>
      <c r="D271" s="13">
        <v>4114</v>
      </c>
      <c r="E271" s="278" t="s">
        <v>42</v>
      </c>
      <c r="F271" s="278"/>
      <c r="G271" s="278"/>
      <c r="H271" s="278"/>
      <c r="I271" s="278"/>
      <c r="J271" s="62">
        <v>14650</v>
      </c>
      <c r="K271" s="62">
        <v>11130</v>
      </c>
      <c r="L271" s="195"/>
      <c r="M271" s="12"/>
      <c r="N271" s="12"/>
      <c r="O271" s="12"/>
      <c r="P271" s="12"/>
      <c r="Q271" s="12"/>
      <c r="R271" s="12"/>
      <c r="S271" s="12"/>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row>
    <row r="272" spans="1:93" s="9" customFormat="1" x14ac:dyDescent="0.4">
      <c r="A272" s="12"/>
      <c r="B272" s="12"/>
      <c r="C272" s="67"/>
      <c r="D272" s="13">
        <v>4115</v>
      </c>
      <c r="E272" s="278" t="s">
        <v>43</v>
      </c>
      <c r="F272" s="278"/>
      <c r="G272" s="278"/>
      <c r="H272" s="278"/>
      <c r="I272" s="278"/>
      <c r="J272" s="62">
        <v>2050</v>
      </c>
      <c r="K272" s="62">
        <v>1850</v>
      </c>
      <c r="L272" s="191"/>
      <c r="M272" s="12"/>
      <c r="N272" s="12"/>
      <c r="O272" s="12"/>
      <c r="P272" s="12"/>
      <c r="Q272" s="12"/>
      <c r="R272" s="12"/>
      <c r="S272" s="1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row>
    <row r="273" spans="1:93" x14ac:dyDescent="0.4">
      <c r="A273" s="12"/>
      <c r="B273" s="12"/>
      <c r="C273" s="67">
        <v>412</v>
      </c>
      <c r="D273" s="276" t="s">
        <v>44</v>
      </c>
      <c r="E273" s="276"/>
      <c r="F273" s="276"/>
      <c r="G273" s="276"/>
      <c r="H273" s="276"/>
      <c r="I273" s="276"/>
      <c r="J273" s="68">
        <f>SUM(J274:J275)</f>
        <v>30800</v>
      </c>
      <c r="K273" s="68">
        <f>SUM(K274:K275)</f>
        <v>30800</v>
      </c>
      <c r="L273" s="191"/>
      <c r="M273" s="12"/>
      <c r="N273" s="12"/>
      <c r="O273" s="12"/>
      <c r="P273" s="12"/>
      <c r="Q273" s="12"/>
      <c r="R273" s="12"/>
      <c r="S273" s="12"/>
    </row>
    <row r="274" spans="1:93" s="9" customFormat="1" ht="31.5" x14ac:dyDescent="0.5">
      <c r="A274" s="12"/>
      <c r="B274" s="12"/>
      <c r="C274" s="67"/>
      <c r="D274" s="13">
        <v>4121</v>
      </c>
      <c r="E274" s="278" t="s">
        <v>156</v>
      </c>
      <c r="F274" s="278"/>
      <c r="G274" s="278"/>
      <c r="H274" s="278"/>
      <c r="I274" s="278"/>
      <c r="J274" s="62">
        <v>30000</v>
      </c>
      <c r="K274" s="62">
        <v>30000</v>
      </c>
      <c r="L274" s="195"/>
      <c r="M274" s="12"/>
      <c r="N274" s="12"/>
      <c r="O274" s="12"/>
      <c r="P274" s="12"/>
      <c r="Q274" s="12"/>
      <c r="R274" s="12"/>
      <c r="S274" s="12"/>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row>
    <row r="275" spans="1:93" s="9" customFormat="1" ht="31.5" x14ac:dyDescent="0.5">
      <c r="A275" s="12"/>
      <c r="B275" s="12"/>
      <c r="C275" s="67"/>
      <c r="D275" s="13">
        <v>4127</v>
      </c>
      <c r="E275" s="278" t="s">
        <v>47</v>
      </c>
      <c r="F275" s="278"/>
      <c r="G275" s="278"/>
      <c r="H275" s="278"/>
      <c r="I275" s="278"/>
      <c r="J275" s="92">
        <v>800</v>
      </c>
      <c r="K275" s="92">
        <v>800</v>
      </c>
      <c r="L275" s="199"/>
      <c r="M275" s="12"/>
      <c r="N275" s="12"/>
      <c r="O275" s="12"/>
      <c r="P275" s="12"/>
      <c r="Q275" s="12"/>
      <c r="R275" s="12"/>
      <c r="S275" s="12"/>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row>
    <row r="276" spans="1:93" ht="31.5" x14ac:dyDescent="0.5">
      <c r="A276" s="12"/>
      <c r="B276" s="12"/>
      <c r="C276" s="67">
        <v>413</v>
      </c>
      <c r="D276" s="276" t="s">
        <v>48</v>
      </c>
      <c r="E276" s="276"/>
      <c r="F276" s="276"/>
      <c r="G276" s="276"/>
      <c r="H276" s="276"/>
      <c r="I276" s="276"/>
      <c r="J276" s="68">
        <f>SUM(J277:J279)</f>
        <v>60800</v>
      </c>
      <c r="K276" s="68">
        <f>SUM(K277:K279)</f>
        <v>122800</v>
      </c>
      <c r="L276" s="195"/>
      <c r="M276" s="12"/>
      <c r="N276" s="12"/>
      <c r="O276" s="12"/>
      <c r="P276" s="12"/>
      <c r="Q276" s="12"/>
      <c r="R276" s="12"/>
      <c r="S276" s="12"/>
    </row>
    <row r="277" spans="1:93" s="9" customFormat="1" ht="25.5" customHeight="1" x14ac:dyDescent="0.5">
      <c r="A277" s="12"/>
      <c r="B277" s="12"/>
      <c r="C277" s="67"/>
      <c r="D277" s="13">
        <v>4131</v>
      </c>
      <c r="E277" s="278" t="s">
        <v>49</v>
      </c>
      <c r="F277" s="278"/>
      <c r="G277" s="278"/>
      <c r="H277" s="278"/>
      <c r="I277" s="278"/>
      <c r="J277" s="62">
        <v>22300</v>
      </c>
      <c r="K277" s="62">
        <v>22300</v>
      </c>
      <c r="L277" s="195"/>
      <c r="M277" s="120"/>
      <c r="N277" s="12"/>
      <c r="O277" s="12"/>
      <c r="P277" s="12"/>
      <c r="Q277" s="12"/>
      <c r="R277" s="12"/>
      <c r="S277" s="12"/>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row>
    <row r="278" spans="1:93" s="9" customFormat="1" ht="31.5" x14ac:dyDescent="0.5">
      <c r="A278" s="12"/>
      <c r="B278" s="12"/>
      <c r="C278" s="67"/>
      <c r="D278" s="13">
        <v>4134</v>
      </c>
      <c r="E278" s="278" t="s">
        <v>50</v>
      </c>
      <c r="F278" s="278"/>
      <c r="G278" s="278"/>
      <c r="H278" s="278"/>
      <c r="I278" s="278"/>
      <c r="J278" s="62">
        <v>38500</v>
      </c>
      <c r="K278" s="92">
        <v>100500</v>
      </c>
      <c r="L278" s="199"/>
      <c r="M278" s="12"/>
      <c r="N278" s="12"/>
      <c r="O278" s="12"/>
      <c r="P278" s="12"/>
      <c r="Q278" s="12"/>
      <c r="R278" s="12"/>
      <c r="S278" s="12"/>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row>
    <row r="279" spans="1:93" s="9" customFormat="1" x14ac:dyDescent="0.4">
      <c r="A279" s="12"/>
      <c r="B279" s="12"/>
      <c r="C279" s="67"/>
      <c r="D279" s="13">
        <v>4135</v>
      </c>
      <c r="E279" s="278" t="s">
        <v>51</v>
      </c>
      <c r="F279" s="278"/>
      <c r="G279" s="278"/>
      <c r="H279" s="278"/>
      <c r="I279" s="278"/>
      <c r="J279" s="59">
        <v>0</v>
      </c>
      <c r="K279" s="59">
        <v>0</v>
      </c>
      <c r="L279" s="193"/>
      <c r="M279" s="12"/>
      <c r="N279" s="12"/>
      <c r="O279" s="12"/>
      <c r="P279" s="12"/>
      <c r="Q279" s="12"/>
      <c r="R279" s="12"/>
      <c r="S279" s="12"/>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row>
    <row r="280" spans="1:93" x14ac:dyDescent="0.4">
      <c r="A280" s="12"/>
      <c r="B280" s="12"/>
      <c r="C280" s="67">
        <v>414</v>
      </c>
      <c r="D280" s="276" t="s">
        <v>52</v>
      </c>
      <c r="E280" s="276"/>
      <c r="F280" s="276"/>
      <c r="G280" s="276"/>
      <c r="H280" s="276"/>
      <c r="I280" s="276"/>
      <c r="J280" s="68">
        <f>SUM(J281:J289)</f>
        <v>98250</v>
      </c>
      <c r="K280" s="68">
        <f>SUM(K281:K289)</f>
        <v>97250</v>
      </c>
      <c r="M280" s="125"/>
      <c r="N280" s="48"/>
      <c r="O280" s="12"/>
      <c r="P280" s="12"/>
      <c r="Q280" s="12"/>
      <c r="R280" s="12"/>
      <c r="S280" s="12"/>
    </row>
    <row r="281" spans="1:93" s="9" customFormat="1" x14ac:dyDescent="0.4">
      <c r="A281" s="12"/>
      <c r="B281" s="12"/>
      <c r="C281" s="67"/>
      <c r="D281" s="13">
        <v>4141</v>
      </c>
      <c r="E281" s="278" t="s">
        <v>53</v>
      </c>
      <c r="F281" s="278"/>
      <c r="G281" s="278"/>
      <c r="H281" s="278"/>
      <c r="I281" s="278"/>
      <c r="J281" s="62">
        <v>500</v>
      </c>
      <c r="K281" s="62">
        <v>500</v>
      </c>
      <c r="L281" s="193"/>
      <c r="M281" s="128"/>
      <c r="N281" s="48"/>
      <c r="O281" s="12"/>
      <c r="P281" s="12"/>
      <c r="Q281" s="12"/>
      <c r="R281" s="12"/>
      <c r="S281" s="12"/>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row>
    <row r="282" spans="1:93" s="9" customFormat="1" x14ac:dyDescent="0.4">
      <c r="A282" s="12"/>
      <c r="B282" s="12"/>
      <c r="C282" s="67"/>
      <c r="D282" s="13">
        <v>4142</v>
      </c>
      <c r="E282" s="278" t="s">
        <v>54</v>
      </c>
      <c r="F282" s="278"/>
      <c r="G282" s="278"/>
      <c r="H282" s="278"/>
      <c r="I282" s="278"/>
      <c r="J282" s="62">
        <v>450</v>
      </c>
      <c r="K282" s="62">
        <v>450</v>
      </c>
      <c r="L282" s="193"/>
      <c r="M282" s="12"/>
      <c r="N282" s="12"/>
      <c r="O282" s="12"/>
      <c r="P282" s="12"/>
      <c r="Q282" s="12"/>
      <c r="R282" s="12"/>
      <c r="S282" s="1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row>
    <row r="283" spans="1:93" s="9" customFormat="1" x14ac:dyDescent="0.4">
      <c r="A283" s="12"/>
      <c r="B283" s="12"/>
      <c r="C283" s="67"/>
      <c r="D283" s="13">
        <v>4143</v>
      </c>
      <c r="E283" s="278" t="s">
        <v>55</v>
      </c>
      <c r="F283" s="278"/>
      <c r="G283" s="278"/>
      <c r="H283" s="278"/>
      <c r="I283" s="278"/>
      <c r="J283" s="62">
        <v>32000</v>
      </c>
      <c r="K283" s="62">
        <v>32000</v>
      </c>
      <c r="L283" s="201"/>
      <c r="M283" s="12"/>
      <c r="N283" s="12"/>
      <c r="O283" s="12"/>
      <c r="P283" s="12"/>
      <c r="Q283" s="12"/>
      <c r="R283" s="12"/>
      <c r="S283" s="12"/>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row>
    <row r="284" spans="1:93" s="9" customFormat="1" x14ac:dyDescent="0.4">
      <c r="A284" s="12"/>
      <c r="B284" s="12"/>
      <c r="C284" s="67"/>
      <c r="D284" s="13">
        <v>4144</v>
      </c>
      <c r="E284" s="278" t="s">
        <v>56</v>
      </c>
      <c r="F284" s="278"/>
      <c r="G284" s="278"/>
      <c r="H284" s="278"/>
      <c r="I284" s="278"/>
      <c r="J284" s="62">
        <v>5000</v>
      </c>
      <c r="K284" s="62">
        <v>5000</v>
      </c>
      <c r="L284" s="191"/>
      <c r="M284" s="12"/>
      <c r="N284" s="12"/>
      <c r="O284" s="12"/>
      <c r="P284" s="12"/>
      <c r="Q284" s="12"/>
      <c r="R284" s="12"/>
      <c r="S284" s="12"/>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row>
    <row r="285" spans="1:93" s="9" customFormat="1" x14ac:dyDescent="0.4">
      <c r="A285" s="12"/>
      <c r="B285" s="12"/>
      <c r="C285" s="67"/>
      <c r="D285" s="13">
        <v>4146</v>
      </c>
      <c r="E285" s="278" t="s">
        <v>127</v>
      </c>
      <c r="F285" s="278"/>
      <c r="G285" s="278"/>
      <c r="H285" s="278"/>
      <c r="I285" s="278"/>
      <c r="J285" s="62">
        <v>0</v>
      </c>
      <c r="K285" s="62">
        <v>0</v>
      </c>
      <c r="L285" s="191"/>
      <c r="M285" s="12"/>
      <c r="N285" s="12"/>
      <c r="O285" s="12"/>
      <c r="P285" s="12"/>
      <c r="Q285" s="12"/>
      <c r="R285" s="12"/>
      <c r="S285" s="12"/>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row>
    <row r="286" spans="1:93" s="9" customFormat="1" x14ac:dyDescent="0.4">
      <c r="A286" s="12"/>
      <c r="B286" s="12"/>
      <c r="C286" s="67"/>
      <c r="D286" s="13">
        <v>4147</v>
      </c>
      <c r="E286" s="278" t="s">
        <v>57</v>
      </c>
      <c r="F286" s="278"/>
      <c r="G286" s="278"/>
      <c r="H286" s="278"/>
      <c r="I286" s="278"/>
      <c r="J286" s="62">
        <v>10000</v>
      </c>
      <c r="K286" s="62">
        <v>9000</v>
      </c>
      <c r="L286" s="193"/>
      <c r="M286" s="8"/>
      <c r="N286" s="12"/>
      <c r="O286" s="12"/>
      <c r="P286" s="12"/>
      <c r="Q286" s="12"/>
      <c r="R286" s="12"/>
      <c r="S286" s="12"/>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row>
    <row r="287" spans="1:93" s="9" customFormat="1" x14ac:dyDescent="0.4">
      <c r="A287" s="12"/>
      <c r="B287" s="12"/>
      <c r="C287" s="67"/>
      <c r="D287" s="13">
        <v>4148</v>
      </c>
      <c r="E287" s="278" t="s">
        <v>58</v>
      </c>
      <c r="F287" s="278"/>
      <c r="G287" s="278"/>
      <c r="H287" s="278"/>
      <c r="I287" s="278"/>
      <c r="J287" s="62">
        <v>300</v>
      </c>
      <c r="K287" s="62">
        <v>300</v>
      </c>
      <c r="L287" s="191"/>
      <c r="M287" s="8"/>
      <c r="N287" s="12"/>
      <c r="O287" s="12"/>
      <c r="P287" s="12"/>
      <c r="Q287" s="12"/>
      <c r="R287" s="12"/>
      <c r="S287" s="12"/>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row>
    <row r="288" spans="1:93" s="9" customFormat="1" x14ac:dyDescent="0.4">
      <c r="A288" s="12"/>
      <c r="B288" s="12"/>
      <c r="C288" s="67"/>
      <c r="D288" s="13">
        <v>4149</v>
      </c>
      <c r="E288" s="278" t="s">
        <v>59</v>
      </c>
      <c r="F288" s="278"/>
      <c r="G288" s="278"/>
      <c r="H288" s="278"/>
      <c r="I288" s="278"/>
      <c r="J288" s="62">
        <v>10000</v>
      </c>
      <c r="K288" s="62">
        <v>10000</v>
      </c>
      <c r="L288" s="191"/>
      <c r="M288" s="12"/>
      <c r="N288" s="12"/>
      <c r="O288" s="12"/>
      <c r="P288" s="12"/>
      <c r="Q288" s="12"/>
      <c r="R288" s="12"/>
      <c r="S288" s="12"/>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row>
    <row r="289" spans="1:93" s="9" customFormat="1" x14ac:dyDescent="0.4">
      <c r="A289" s="12"/>
      <c r="B289" s="12"/>
      <c r="C289" s="67"/>
      <c r="D289" s="13">
        <v>41491</v>
      </c>
      <c r="E289" s="278" t="s">
        <v>152</v>
      </c>
      <c r="F289" s="278"/>
      <c r="G289" s="278"/>
      <c r="H289" s="278"/>
      <c r="I289" s="278"/>
      <c r="J289" s="62">
        <v>40000</v>
      </c>
      <c r="K289" s="92">
        <v>40000</v>
      </c>
      <c r="L289" s="193"/>
      <c r="M289" s="12"/>
      <c r="N289" s="12"/>
      <c r="O289" s="12"/>
      <c r="P289" s="12"/>
      <c r="Q289" s="12"/>
      <c r="R289" s="12"/>
      <c r="S289" s="12"/>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row>
    <row r="290" spans="1:93" ht="31.5" x14ac:dyDescent="0.5">
      <c r="A290" s="12"/>
      <c r="B290" s="12"/>
      <c r="C290" s="67">
        <v>417</v>
      </c>
      <c r="D290" s="276" t="s">
        <v>64</v>
      </c>
      <c r="E290" s="276"/>
      <c r="F290" s="276"/>
      <c r="G290" s="276"/>
      <c r="H290" s="276"/>
      <c r="I290" s="276"/>
      <c r="J290" s="68">
        <f>SUM(J291)</f>
        <v>30000</v>
      </c>
      <c r="K290" s="214">
        <f>SUM(K291)</f>
        <v>56000</v>
      </c>
      <c r="L290" s="203"/>
      <c r="M290" s="12"/>
      <c r="N290" s="12"/>
      <c r="O290" s="12"/>
      <c r="P290" s="12"/>
    </row>
    <row r="291" spans="1:93" s="9" customFormat="1" ht="26.25" customHeight="1" x14ac:dyDescent="0.4">
      <c r="A291" s="12"/>
      <c r="B291" s="12"/>
      <c r="C291" s="67"/>
      <c r="D291" s="13">
        <v>4171</v>
      </c>
      <c r="E291" s="278" t="s">
        <v>65</v>
      </c>
      <c r="F291" s="278"/>
      <c r="G291" s="278"/>
      <c r="H291" s="278"/>
      <c r="I291" s="278"/>
      <c r="J291" s="62">
        <v>30000</v>
      </c>
      <c r="K291" s="92">
        <v>56000</v>
      </c>
      <c r="L291" s="193"/>
      <c r="M291" s="49"/>
      <c r="N291" s="49"/>
      <c r="O291" s="48"/>
      <c r="P291" s="12"/>
      <c r="Q291" s="12"/>
      <c r="R291" s="12"/>
      <c r="S291" s="12"/>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row>
    <row r="292" spans="1:93" x14ac:dyDescent="0.4">
      <c r="A292" s="12"/>
      <c r="B292" s="12"/>
      <c r="C292" s="67">
        <v>419</v>
      </c>
      <c r="D292" s="276" t="s">
        <v>66</v>
      </c>
      <c r="E292" s="276"/>
      <c r="F292" s="276"/>
      <c r="G292" s="276"/>
      <c r="H292" s="276"/>
      <c r="I292" s="276"/>
      <c r="J292" s="68">
        <f>SUM(J293:J299)</f>
        <v>63500</v>
      </c>
      <c r="K292" s="214">
        <f>SUM(K293:K299)</f>
        <v>66000</v>
      </c>
      <c r="M292" s="12"/>
      <c r="N292" s="12"/>
      <c r="O292" s="12"/>
      <c r="P292" s="12"/>
      <c r="Q292" s="12"/>
      <c r="R292" s="12"/>
      <c r="S292" s="12"/>
    </row>
    <row r="293" spans="1:93" s="9" customFormat="1" x14ac:dyDescent="0.4">
      <c r="A293" s="12"/>
      <c r="B293" s="12"/>
      <c r="C293" s="67"/>
      <c r="D293" s="13">
        <v>4191</v>
      </c>
      <c r="E293" s="278" t="s">
        <v>67</v>
      </c>
      <c r="F293" s="278"/>
      <c r="G293" s="278"/>
      <c r="H293" s="278"/>
      <c r="I293" s="278"/>
      <c r="J293" s="92">
        <v>12000</v>
      </c>
      <c r="K293" s="92">
        <v>12000</v>
      </c>
      <c r="L293" s="193"/>
      <c r="M293" s="12"/>
      <c r="N293" s="12"/>
      <c r="O293" s="12"/>
      <c r="P293" s="12"/>
      <c r="Q293" s="12"/>
      <c r="R293" s="12"/>
      <c r="S293" s="12"/>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row>
    <row r="294" spans="1:93" s="9" customFormat="1" x14ac:dyDescent="0.4">
      <c r="A294" s="12"/>
      <c r="B294" s="12"/>
      <c r="C294" s="67"/>
      <c r="D294" s="13">
        <v>4192</v>
      </c>
      <c r="E294" s="278" t="s">
        <v>151</v>
      </c>
      <c r="F294" s="278"/>
      <c r="G294" s="278"/>
      <c r="H294" s="278"/>
      <c r="I294" s="278"/>
      <c r="J294" s="59">
        <v>7000</v>
      </c>
      <c r="K294" s="126">
        <v>12000</v>
      </c>
      <c r="L294" s="193"/>
      <c r="M294" s="12"/>
      <c r="N294" s="12"/>
      <c r="O294" s="12"/>
      <c r="P294" s="12"/>
      <c r="Q294" s="12"/>
      <c r="R294" s="12"/>
      <c r="S294" s="12"/>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row>
    <row r="295" spans="1:93" s="9" customFormat="1" x14ac:dyDescent="0.4">
      <c r="A295" s="12"/>
      <c r="B295" s="12"/>
      <c r="C295" s="67"/>
      <c r="D295" s="13">
        <v>4194</v>
      </c>
      <c r="E295" s="278" t="s">
        <v>69</v>
      </c>
      <c r="F295" s="278"/>
      <c r="G295" s="278"/>
      <c r="H295" s="278"/>
      <c r="I295" s="278"/>
      <c r="J295" s="62">
        <v>6000</v>
      </c>
      <c r="K295" s="92">
        <v>6000</v>
      </c>
      <c r="L295" s="193"/>
      <c r="M295" s="15"/>
      <c r="N295" s="12"/>
      <c r="O295" s="12"/>
      <c r="P295" s="12"/>
      <c r="Q295" s="12"/>
      <c r="R295" s="12"/>
      <c r="S295" s="12"/>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row>
    <row r="296" spans="1:93" s="9" customFormat="1" x14ac:dyDescent="0.4">
      <c r="A296" s="12"/>
      <c r="B296" s="12"/>
      <c r="C296" s="67"/>
      <c r="D296" s="13">
        <v>4195</v>
      </c>
      <c r="E296" s="315" t="s">
        <v>70</v>
      </c>
      <c r="F296" s="315"/>
      <c r="G296" s="315"/>
      <c r="H296" s="315"/>
      <c r="I296" s="315"/>
      <c r="J296" s="62">
        <v>5000</v>
      </c>
      <c r="K296" s="62">
        <v>3000</v>
      </c>
      <c r="L296" s="191"/>
      <c r="M296" s="12"/>
      <c r="N296" s="12"/>
      <c r="O296" s="12"/>
      <c r="P296" s="12"/>
      <c r="Q296" s="12"/>
      <c r="R296" s="12"/>
      <c r="S296" s="12"/>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row>
    <row r="297" spans="1:93" s="9" customFormat="1" x14ac:dyDescent="0.4">
      <c r="A297" s="12"/>
      <c r="B297" s="12"/>
      <c r="C297" s="67"/>
      <c r="D297" s="13">
        <v>4196</v>
      </c>
      <c r="E297" s="278" t="s">
        <v>71</v>
      </c>
      <c r="F297" s="278"/>
      <c r="G297" s="278"/>
      <c r="H297" s="278"/>
      <c r="I297" s="278"/>
      <c r="J297" s="62">
        <v>6500</v>
      </c>
      <c r="K297" s="62">
        <v>6500</v>
      </c>
      <c r="L297" s="191"/>
      <c r="M297" s="12"/>
      <c r="N297" s="12"/>
      <c r="O297" s="12"/>
      <c r="P297" s="12"/>
      <c r="Q297" s="12"/>
      <c r="R297" s="12"/>
      <c r="S297" s="12"/>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row>
    <row r="298" spans="1:93" s="9" customFormat="1" x14ac:dyDescent="0.4">
      <c r="A298" s="12"/>
      <c r="B298" s="12"/>
      <c r="C298" s="67"/>
      <c r="D298" s="13">
        <v>4193</v>
      </c>
      <c r="E298" s="278" t="s">
        <v>68</v>
      </c>
      <c r="F298" s="278"/>
      <c r="G298" s="278"/>
      <c r="H298" s="278"/>
      <c r="I298" s="278"/>
      <c r="J298" s="92">
        <v>22000</v>
      </c>
      <c r="K298" s="92">
        <v>22000</v>
      </c>
      <c r="L298" s="191"/>
      <c r="M298" s="12"/>
      <c r="N298" s="12"/>
      <c r="O298" s="12"/>
      <c r="P298" s="12"/>
      <c r="Q298" s="12"/>
      <c r="R298" s="12"/>
      <c r="S298" s="12"/>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row>
    <row r="299" spans="1:93" s="9" customFormat="1" ht="31.5" x14ac:dyDescent="0.5">
      <c r="A299" s="12"/>
      <c r="B299" s="12"/>
      <c r="C299" s="67"/>
      <c r="D299" s="13">
        <v>4199</v>
      </c>
      <c r="E299" s="278" t="s">
        <v>72</v>
      </c>
      <c r="F299" s="278"/>
      <c r="G299" s="278"/>
      <c r="H299" s="278"/>
      <c r="I299" s="278"/>
      <c r="J299" s="62">
        <v>5000</v>
      </c>
      <c r="K299" s="62">
        <v>4500</v>
      </c>
      <c r="L299" s="195"/>
      <c r="M299" s="12"/>
      <c r="N299" s="12"/>
      <c r="O299" s="12"/>
      <c r="P299" s="12"/>
      <c r="Q299" s="12"/>
      <c r="R299" s="12"/>
      <c r="S299" s="12"/>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row>
    <row r="300" spans="1:93" ht="51" customHeight="1" x14ac:dyDescent="0.5">
      <c r="A300" s="12"/>
      <c r="B300" s="12"/>
      <c r="C300" s="67">
        <v>431</v>
      </c>
      <c r="D300" s="335" t="s">
        <v>10</v>
      </c>
      <c r="E300" s="335"/>
      <c r="F300" s="335"/>
      <c r="G300" s="335"/>
      <c r="H300" s="335"/>
      <c r="I300" s="335"/>
      <c r="J300" s="70">
        <f>SUM(J301:J303)</f>
        <v>188370</v>
      </c>
      <c r="K300" s="70">
        <f>SUM(K301:K303)</f>
        <v>224400</v>
      </c>
      <c r="L300" s="195"/>
      <c r="M300" s="12"/>
      <c r="N300" s="12"/>
      <c r="O300" s="12"/>
      <c r="P300" s="12"/>
      <c r="Q300" s="12"/>
      <c r="R300" s="12"/>
      <c r="S300" s="12"/>
    </row>
    <row r="301" spans="1:93" s="9" customFormat="1" ht="31.5" x14ac:dyDescent="0.5">
      <c r="A301" s="12"/>
      <c r="B301" s="12"/>
      <c r="C301" s="67"/>
      <c r="D301" s="13">
        <v>4315</v>
      </c>
      <c r="E301" s="278" t="s">
        <v>76</v>
      </c>
      <c r="F301" s="278"/>
      <c r="G301" s="278"/>
      <c r="H301" s="278"/>
      <c r="I301" s="278"/>
      <c r="J301" s="62">
        <v>65370</v>
      </c>
      <c r="K301" s="62">
        <v>70600</v>
      </c>
      <c r="L301" s="195"/>
      <c r="M301" s="12"/>
      <c r="N301" s="12"/>
      <c r="O301" s="12"/>
      <c r="P301" s="12"/>
      <c r="Q301" s="12"/>
      <c r="R301" s="12"/>
      <c r="S301" s="12"/>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row>
    <row r="302" spans="1:93" s="9" customFormat="1" ht="27.75" customHeight="1" x14ac:dyDescent="0.35">
      <c r="A302" s="12"/>
      <c r="B302" s="12"/>
      <c r="C302" s="67"/>
      <c r="D302" s="13">
        <v>4319</v>
      </c>
      <c r="E302" s="278" t="s">
        <v>142</v>
      </c>
      <c r="F302" s="278"/>
      <c r="G302" s="278"/>
      <c r="H302" s="278"/>
      <c r="I302" s="278"/>
      <c r="J302" s="62">
        <f>79000+30000+10000</f>
        <v>119000</v>
      </c>
      <c r="K302" s="62">
        <v>149000</v>
      </c>
      <c r="L302" s="202"/>
      <c r="M302" s="12"/>
      <c r="N302" s="12"/>
      <c r="O302" s="12"/>
      <c r="P302" s="12"/>
      <c r="Q302" s="12"/>
      <c r="R302" s="12"/>
      <c r="S302" s="1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row>
    <row r="303" spans="1:93" s="9" customFormat="1" ht="31.5" x14ac:dyDescent="0.5">
      <c r="A303" s="12"/>
      <c r="B303" s="12"/>
      <c r="C303" s="67"/>
      <c r="D303" s="13">
        <v>43181</v>
      </c>
      <c r="E303" s="278" t="s">
        <v>79</v>
      </c>
      <c r="F303" s="278"/>
      <c r="G303" s="278"/>
      <c r="H303" s="278"/>
      <c r="I303" s="278"/>
      <c r="J303" s="62">
        <v>4000</v>
      </c>
      <c r="K303" s="62">
        <v>4800</v>
      </c>
      <c r="L303" s="195"/>
      <c r="M303" s="12"/>
      <c r="N303" s="12"/>
      <c r="O303" s="12"/>
      <c r="P303" s="12"/>
      <c r="Q303" s="12"/>
      <c r="R303" s="12"/>
      <c r="S303" s="12"/>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row>
    <row r="304" spans="1:93" ht="31.5" x14ac:dyDescent="0.5">
      <c r="A304" s="12"/>
      <c r="B304" s="12"/>
      <c r="C304" s="67">
        <v>432</v>
      </c>
      <c r="D304" s="276" t="s">
        <v>122</v>
      </c>
      <c r="E304" s="276"/>
      <c r="F304" s="276"/>
      <c r="G304" s="276"/>
      <c r="H304" s="276"/>
      <c r="I304" s="276"/>
      <c r="J304" s="68">
        <f>SUM(J305,J306)</f>
        <v>311800</v>
      </c>
      <c r="K304" s="68">
        <f>SUM(K305,K306)</f>
        <v>435000</v>
      </c>
      <c r="L304" s="195"/>
      <c r="M304" s="12"/>
      <c r="N304" s="12"/>
      <c r="O304" s="12"/>
      <c r="P304" s="12"/>
      <c r="Q304" s="12"/>
      <c r="R304" s="12"/>
      <c r="S304" s="12"/>
    </row>
    <row r="305" spans="1:93" s="9" customFormat="1" ht="31.5" x14ac:dyDescent="0.5">
      <c r="A305" s="12"/>
      <c r="B305" s="12"/>
      <c r="C305" s="91"/>
      <c r="D305" s="88">
        <v>4325</v>
      </c>
      <c r="E305" s="337" t="s">
        <v>149</v>
      </c>
      <c r="F305" s="337"/>
      <c r="G305" s="337"/>
      <c r="H305" s="337"/>
      <c r="I305" s="337"/>
      <c r="J305" s="92">
        <v>0</v>
      </c>
      <c r="K305" s="92">
        <v>0</v>
      </c>
      <c r="L305" s="212"/>
      <c r="M305" s="12"/>
      <c r="N305" s="12"/>
      <c r="O305" s="12"/>
      <c r="P305" s="12"/>
      <c r="Q305" s="12"/>
      <c r="R305" s="12"/>
      <c r="S305" s="12"/>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row>
    <row r="306" spans="1:93" s="9" customFormat="1" ht="31.5" x14ac:dyDescent="0.5">
      <c r="A306" s="12"/>
      <c r="B306" s="12"/>
      <c r="C306" s="67"/>
      <c r="D306" s="13">
        <v>4326</v>
      </c>
      <c r="E306" s="278" t="s">
        <v>188</v>
      </c>
      <c r="F306" s="278"/>
      <c r="G306" s="278"/>
      <c r="H306" s="278"/>
      <c r="I306" s="278"/>
      <c r="J306" s="92">
        <v>311800</v>
      </c>
      <c r="K306" s="92">
        <v>435000</v>
      </c>
      <c r="L306" s="213"/>
      <c r="M306" s="12"/>
      <c r="N306" s="12"/>
      <c r="O306" s="12"/>
      <c r="P306" s="12"/>
      <c r="Q306" s="12"/>
      <c r="R306" s="12"/>
      <c r="S306" s="12"/>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row>
    <row r="307" spans="1:93" ht="31.5" x14ac:dyDescent="0.5">
      <c r="A307" s="12"/>
      <c r="B307" s="12"/>
      <c r="C307" s="67">
        <v>441</v>
      </c>
      <c r="D307" s="276" t="s">
        <v>81</v>
      </c>
      <c r="E307" s="276"/>
      <c r="F307" s="276"/>
      <c r="G307" s="276"/>
      <c r="H307" s="276"/>
      <c r="I307" s="276"/>
      <c r="J307" s="214">
        <f>SUM(J308:J314)</f>
        <v>4055419.6399999997</v>
      </c>
      <c r="K307" s="214">
        <f>SUM(K308:K314)</f>
        <v>3730045.09</v>
      </c>
      <c r="L307" s="199"/>
      <c r="M307" s="15"/>
      <c r="N307" s="12"/>
      <c r="O307" s="12"/>
      <c r="P307" s="12"/>
      <c r="Q307" s="12"/>
      <c r="R307" s="12"/>
      <c r="S307" s="12"/>
    </row>
    <row r="308" spans="1:93" ht="31.5" x14ac:dyDescent="0.5">
      <c r="A308" s="12"/>
      <c r="B308" s="12"/>
      <c r="C308" s="67"/>
      <c r="D308" s="13">
        <v>4412</v>
      </c>
      <c r="E308" s="278" t="s">
        <v>82</v>
      </c>
      <c r="F308" s="278"/>
      <c r="G308" s="278"/>
      <c r="H308" s="278"/>
      <c r="I308" s="278"/>
      <c r="J308" s="126">
        <v>2465833.34</v>
      </c>
      <c r="K308" s="126">
        <v>2179464.86</v>
      </c>
      <c r="L308" s="199"/>
      <c r="M308" s="12"/>
      <c r="N308" s="12"/>
      <c r="O308" s="12"/>
      <c r="P308" s="12"/>
      <c r="Q308" s="12"/>
      <c r="R308" s="12"/>
      <c r="S308" s="12"/>
    </row>
    <row r="309" spans="1:93" ht="31.5" x14ac:dyDescent="0.5">
      <c r="A309" s="12"/>
      <c r="B309" s="12"/>
      <c r="C309" s="67"/>
      <c r="D309" s="13">
        <v>441201</v>
      </c>
      <c r="E309" s="329" t="s">
        <v>197</v>
      </c>
      <c r="F309" s="330"/>
      <c r="G309" s="330"/>
      <c r="H309" s="330"/>
      <c r="I309" s="331"/>
      <c r="J309" s="126">
        <v>70800</v>
      </c>
      <c r="K309" s="126">
        <v>120793.93</v>
      </c>
      <c r="L309" s="199"/>
      <c r="M309" s="12"/>
      <c r="N309" s="12"/>
      <c r="O309" s="12"/>
      <c r="P309" s="12"/>
      <c r="Q309" s="12"/>
      <c r="R309" s="12"/>
      <c r="S309" s="12"/>
    </row>
    <row r="310" spans="1:93" ht="31.5" x14ac:dyDescent="0.5">
      <c r="A310" s="12"/>
      <c r="B310" s="12"/>
      <c r="C310" s="67"/>
      <c r="D310" s="13">
        <v>4413</v>
      </c>
      <c r="E310" s="278" t="s">
        <v>143</v>
      </c>
      <c r="F310" s="278"/>
      <c r="G310" s="278"/>
      <c r="H310" s="278"/>
      <c r="I310" s="278"/>
      <c r="J310" s="126">
        <v>375000</v>
      </c>
      <c r="K310" s="126">
        <v>176000</v>
      </c>
      <c r="L310" s="199"/>
      <c r="M310" s="12"/>
      <c r="N310" s="12"/>
      <c r="O310" s="12"/>
      <c r="P310" s="12"/>
      <c r="Q310" s="12"/>
      <c r="R310" s="12"/>
      <c r="S310" s="12"/>
    </row>
    <row r="311" spans="1:93" ht="31.5" x14ac:dyDescent="0.5">
      <c r="A311" s="12"/>
      <c r="B311" s="12"/>
      <c r="C311" s="67"/>
      <c r="D311" s="13">
        <v>4414</v>
      </c>
      <c r="E311" s="278" t="s">
        <v>199</v>
      </c>
      <c r="F311" s="278"/>
      <c r="G311" s="278"/>
      <c r="H311" s="278"/>
      <c r="I311" s="278"/>
      <c r="J311" s="126">
        <v>100000</v>
      </c>
      <c r="K311" s="126">
        <v>140000</v>
      </c>
      <c r="L311" s="199"/>
      <c r="M311" s="12"/>
      <c r="N311" s="12"/>
      <c r="O311" s="12"/>
      <c r="P311" s="12"/>
      <c r="Q311" s="12"/>
      <c r="R311" s="12"/>
      <c r="S311" s="12"/>
    </row>
    <row r="312" spans="1:93" ht="31.5" x14ac:dyDescent="0.5">
      <c r="A312" s="12"/>
      <c r="B312" s="12"/>
      <c r="C312" s="67"/>
      <c r="D312" s="13">
        <v>4415</v>
      </c>
      <c r="E312" s="278" t="s">
        <v>83</v>
      </c>
      <c r="F312" s="278"/>
      <c r="G312" s="278"/>
      <c r="H312" s="278"/>
      <c r="I312" s="278"/>
      <c r="J312" s="126">
        <v>100000</v>
      </c>
      <c r="K312" s="126">
        <v>150000</v>
      </c>
      <c r="L312" s="199"/>
      <c r="M312" s="12"/>
      <c r="N312" s="12"/>
      <c r="O312" s="12"/>
      <c r="P312" s="12"/>
      <c r="Q312" s="12"/>
      <c r="R312" s="12"/>
      <c r="S312" s="12"/>
    </row>
    <row r="313" spans="1:93" ht="31.5" x14ac:dyDescent="0.5">
      <c r="A313" s="12"/>
      <c r="B313" s="12"/>
      <c r="C313" s="67"/>
      <c r="D313" s="89">
        <v>4416</v>
      </c>
      <c r="E313" s="278" t="s">
        <v>130</v>
      </c>
      <c r="F313" s="278"/>
      <c r="G313" s="278"/>
      <c r="H313" s="278"/>
      <c r="I313" s="278"/>
      <c r="J313" s="126">
        <v>127786.3</v>
      </c>
      <c r="K313" s="126">
        <v>147786.29999999999</v>
      </c>
      <c r="L313" s="215"/>
      <c r="M313" s="12"/>
      <c r="N313" s="12"/>
      <c r="O313" s="12"/>
      <c r="P313" s="12"/>
      <c r="Q313" s="12"/>
      <c r="R313" s="12"/>
      <c r="S313" s="12"/>
    </row>
    <row r="314" spans="1:93" ht="31.5" x14ac:dyDescent="0.5">
      <c r="A314" s="12"/>
      <c r="B314" s="12"/>
      <c r="C314" s="67"/>
      <c r="D314" s="89">
        <v>4419</v>
      </c>
      <c r="E314" s="334" t="s">
        <v>118</v>
      </c>
      <c r="F314" s="334"/>
      <c r="G314" s="334"/>
      <c r="H314" s="334"/>
      <c r="I314" s="334"/>
      <c r="J314" s="93">
        <v>816000</v>
      </c>
      <c r="K314" s="93">
        <v>816000</v>
      </c>
      <c r="L314" s="195"/>
      <c r="M314"/>
      <c r="N314"/>
      <c r="O314" s="12"/>
      <c r="P314" s="12"/>
      <c r="Q314" s="12"/>
      <c r="R314" s="12"/>
      <c r="S314" s="12"/>
    </row>
    <row r="315" spans="1:93" ht="31.5" x14ac:dyDescent="0.5">
      <c r="A315" s="12"/>
      <c r="B315" s="12"/>
      <c r="C315" s="67">
        <v>463</v>
      </c>
      <c r="D315" s="276" t="s">
        <v>85</v>
      </c>
      <c r="E315" s="276"/>
      <c r="F315" s="276"/>
      <c r="G315" s="276"/>
      <c r="H315" s="276"/>
      <c r="I315" s="276"/>
      <c r="J315" s="68">
        <f>SUM(J316)</f>
        <v>167808.7</v>
      </c>
      <c r="K315" s="68">
        <f>SUM(K316)</f>
        <v>198308.7</v>
      </c>
      <c r="L315" s="195"/>
      <c r="M315"/>
      <c r="N315"/>
      <c r="O315" s="12"/>
      <c r="P315" s="12"/>
      <c r="Q315" s="12"/>
      <c r="R315" s="12"/>
      <c r="S315" s="12"/>
    </row>
    <row r="316" spans="1:93" ht="31.5" x14ac:dyDescent="0.5">
      <c r="A316" s="12"/>
      <c r="B316" s="12"/>
      <c r="C316" s="67"/>
      <c r="D316" s="90">
        <v>4630</v>
      </c>
      <c r="E316" s="278" t="s">
        <v>85</v>
      </c>
      <c r="F316" s="278"/>
      <c r="G316" s="278"/>
      <c r="H316" s="278"/>
      <c r="I316" s="278"/>
      <c r="J316" s="92">
        <v>167808.7</v>
      </c>
      <c r="K316" s="92">
        <v>198308.7</v>
      </c>
      <c r="L316" s="203"/>
      <c r="M316"/>
      <c r="N316"/>
      <c r="O316" s="12"/>
      <c r="P316" s="12"/>
      <c r="Q316" s="12"/>
      <c r="R316" s="12"/>
      <c r="S316" s="12"/>
    </row>
    <row r="317" spans="1:93" x14ac:dyDescent="0.4">
      <c r="A317" s="12"/>
      <c r="B317" s="12"/>
      <c r="C317" s="67">
        <v>47</v>
      </c>
      <c r="D317" s="276" t="s">
        <v>86</v>
      </c>
      <c r="E317" s="276"/>
      <c r="F317" s="276"/>
      <c r="G317" s="276"/>
      <c r="H317" s="276"/>
      <c r="I317" s="276"/>
      <c r="J317" s="68">
        <f>SUM(J318:J319)</f>
        <v>115000</v>
      </c>
      <c r="K317" s="68">
        <f>SUM(K318:K319)</f>
        <v>175000</v>
      </c>
      <c r="M317" s="1"/>
      <c r="N317"/>
      <c r="O317"/>
      <c r="P317" s="12"/>
      <c r="Q317" s="12"/>
      <c r="R317" s="12"/>
      <c r="S317" s="12"/>
    </row>
    <row r="318" spans="1:93" x14ac:dyDescent="0.4">
      <c r="A318" s="12"/>
      <c r="B318" s="12"/>
      <c r="C318" s="67"/>
      <c r="D318" s="90">
        <v>4710</v>
      </c>
      <c r="E318" s="278" t="s">
        <v>87</v>
      </c>
      <c r="F318" s="278"/>
      <c r="G318" s="278"/>
      <c r="H318" s="278"/>
      <c r="I318" s="278"/>
      <c r="J318" s="62">
        <v>100000</v>
      </c>
      <c r="K318" s="62">
        <v>160000</v>
      </c>
      <c r="L318" s="204"/>
      <c r="M318"/>
      <c r="N318"/>
      <c r="O318"/>
      <c r="P318" s="12"/>
      <c r="Q318" s="12"/>
      <c r="R318" s="12"/>
      <c r="S318" s="12"/>
    </row>
    <row r="319" spans="1:93" ht="30.75" thickBot="1" x14ac:dyDescent="0.45">
      <c r="A319" s="12"/>
      <c r="B319" s="12"/>
      <c r="C319" s="77"/>
      <c r="D319" s="96">
        <v>4720</v>
      </c>
      <c r="E319" s="267" t="s">
        <v>88</v>
      </c>
      <c r="F319" s="267"/>
      <c r="G319" s="267"/>
      <c r="H319" s="267"/>
      <c r="I319" s="267"/>
      <c r="J319" s="63">
        <v>15000</v>
      </c>
      <c r="K319" s="63">
        <v>15000</v>
      </c>
      <c r="L319" s="192"/>
      <c r="M319"/>
      <c r="N319"/>
      <c r="O319"/>
      <c r="P319" s="12"/>
      <c r="Q319" s="12"/>
      <c r="R319" s="12"/>
      <c r="S319" s="12"/>
    </row>
    <row r="320" spans="1:93" ht="33" thickTop="1" thickBot="1" x14ac:dyDescent="0.55000000000000004">
      <c r="A320" s="12"/>
      <c r="B320" s="12"/>
      <c r="C320" s="97">
        <v>4</v>
      </c>
      <c r="D320" s="296" t="s">
        <v>89</v>
      </c>
      <c r="E320" s="296"/>
      <c r="F320" s="296"/>
      <c r="G320" s="296"/>
      <c r="H320" s="296"/>
      <c r="I320" s="296"/>
      <c r="J320" s="98">
        <f>SUM(J267,J273,J276,J280,J290,J292,J300,J307,J316,J317,J304)</f>
        <v>5292648.34</v>
      </c>
      <c r="K320" s="98">
        <f>SUM(K267,K273,K276,K280,K290,K292,K300,K307,K316,K317,K304)</f>
        <v>5280783.79</v>
      </c>
      <c r="L320" s="195"/>
      <c r="M320"/>
      <c r="N320"/>
      <c r="O320"/>
      <c r="P320" s="12"/>
      <c r="Q320" s="12"/>
      <c r="R320" s="12"/>
      <c r="S320" s="12"/>
    </row>
    <row r="321" spans="1:93" ht="31.5" thickTop="1" thickBot="1" x14ac:dyDescent="0.45">
      <c r="A321" s="12"/>
      <c r="B321" s="12"/>
      <c r="C321" s="8"/>
      <c r="D321" s="8"/>
      <c r="E321" s="8"/>
      <c r="F321" s="8"/>
      <c r="G321" s="8"/>
      <c r="H321" s="8"/>
      <c r="I321" s="8"/>
      <c r="J321" s="8"/>
      <c r="K321" s="8"/>
      <c r="L321" s="191"/>
      <c r="M321"/>
      <c r="N321"/>
      <c r="O321"/>
      <c r="P321" s="12"/>
      <c r="Q321" s="12"/>
      <c r="R321" s="12"/>
      <c r="S321" s="12"/>
    </row>
    <row r="322" spans="1:93" ht="54.75" thickTop="1" thickBot="1" x14ac:dyDescent="0.55000000000000004">
      <c r="A322" s="12"/>
      <c r="B322" s="12"/>
      <c r="C322" s="103" t="s">
        <v>37</v>
      </c>
      <c r="D322" s="104" t="s">
        <v>37</v>
      </c>
      <c r="E322" s="295" t="s">
        <v>14</v>
      </c>
      <c r="F322" s="295"/>
      <c r="G322" s="295"/>
      <c r="H322" s="295"/>
      <c r="I322" s="295"/>
      <c r="J322" s="105" t="s">
        <v>177</v>
      </c>
      <c r="K322" s="181" t="s">
        <v>205</v>
      </c>
      <c r="L322" s="195"/>
      <c r="M322"/>
      <c r="N322"/>
      <c r="O322"/>
      <c r="P322" s="12"/>
      <c r="Q322" s="12"/>
      <c r="R322" s="12"/>
      <c r="S322" s="12"/>
    </row>
    <row r="323" spans="1:93" ht="33" thickTop="1" thickBot="1" x14ac:dyDescent="0.55000000000000004">
      <c r="A323" s="12"/>
      <c r="B323" s="12"/>
      <c r="C323" s="85"/>
      <c r="D323" s="333" t="s">
        <v>129</v>
      </c>
      <c r="E323" s="333"/>
      <c r="F323" s="333"/>
      <c r="G323" s="333"/>
      <c r="H323" s="333"/>
      <c r="I323" s="333"/>
      <c r="J323" s="102"/>
      <c r="K323" s="183"/>
      <c r="L323" s="195"/>
      <c r="M323" s="129"/>
      <c r="N323"/>
      <c r="O323"/>
      <c r="P323" s="12"/>
      <c r="Q323" s="12"/>
      <c r="R323" s="12"/>
      <c r="S323" s="12"/>
    </row>
    <row r="324" spans="1:93" ht="32.25" thickTop="1" x14ac:dyDescent="0.5">
      <c r="A324" s="12"/>
      <c r="B324" s="12"/>
      <c r="C324" s="81">
        <v>411</v>
      </c>
      <c r="D324" s="100"/>
      <c r="E324" s="101" t="s">
        <v>38</v>
      </c>
      <c r="F324" s="101"/>
      <c r="G324" s="101"/>
      <c r="H324" s="101"/>
      <c r="I324" s="101"/>
      <c r="J324" s="82">
        <f>SUM(J325:J329)</f>
        <v>172300</v>
      </c>
      <c r="K324" s="82">
        <f>SUM(K325:K329)</f>
        <v>154690</v>
      </c>
      <c r="L324" s="195"/>
      <c r="M324" s="130"/>
      <c r="N324" s="131"/>
      <c r="O324" s="131"/>
      <c r="P324" s="12"/>
      <c r="Q324" s="12"/>
      <c r="R324" s="12"/>
      <c r="S324" s="12"/>
    </row>
    <row r="325" spans="1:93" s="9" customFormat="1" ht="31.5" x14ac:dyDescent="0.5">
      <c r="A325" s="12"/>
      <c r="B325" s="12"/>
      <c r="C325" s="67"/>
      <c r="D325" s="13">
        <v>4111</v>
      </c>
      <c r="E325" s="278" t="s">
        <v>39</v>
      </c>
      <c r="F325" s="278"/>
      <c r="G325" s="278"/>
      <c r="H325" s="278"/>
      <c r="I325" s="278"/>
      <c r="J325" s="62">
        <v>104600</v>
      </c>
      <c r="K325" s="92">
        <v>113000</v>
      </c>
      <c r="L325" s="199"/>
      <c r="M325" s="123"/>
      <c r="N325" s="12"/>
      <c r="O325"/>
      <c r="P325" s="12"/>
      <c r="Q325" s="12"/>
      <c r="R325" s="12"/>
      <c r="S325" s="12"/>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row>
    <row r="326" spans="1:93" s="9" customFormat="1" ht="31.5" x14ac:dyDescent="0.5">
      <c r="A326" s="12"/>
      <c r="B326" s="12"/>
      <c r="C326" s="67"/>
      <c r="D326" s="13">
        <v>4112</v>
      </c>
      <c r="E326" s="278" t="s">
        <v>40</v>
      </c>
      <c r="F326" s="278"/>
      <c r="G326" s="278"/>
      <c r="H326" s="278"/>
      <c r="I326" s="278"/>
      <c r="J326" s="62">
        <v>14150</v>
      </c>
      <c r="K326" s="62">
        <v>5200</v>
      </c>
      <c r="L326" s="195"/>
      <c r="M326" s="12"/>
      <c r="N326" s="12"/>
      <c r="O326"/>
      <c r="P326" s="12"/>
      <c r="Q326" s="12"/>
      <c r="R326" s="12"/>
      <c r="S326" s="12"/>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row>
    <row r="327" spans="1:93" s="9" customFormat="1" ht="31.5" x14ac:dyDescent="0.5">
      <c r="A327" s="12"/>
      <c r="B327" s="12"/>
      <c r="C327" s="67"/>
      <c r="D327" s="13">
        <v>4113</v>
      </c>
      <c r="E327" s="278" t="s">
        <v>41</v>
      </c>
      <c r="F327" s="278"/>
      <c r="G327" s="278"/>
      <c r="H327" s="278"/>
      <c r="I327" s="278"/>
      <c r="J327" s="62">
        <v>37050</v>
      </c>
      <c r="K327" s="62">
        <v>22000</v>
      </c>
      <c r="L327" s="195"/>
      <c r="M327" s="15"/>
      <c r="N327" s="12"/>
      <c r="O327"/>
      <c r="P327" s="12"/>
      <c r="Q327" s="12"/>
      <c r="R327" s="12"/>
      <c r="S327" s="12"/>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row>
    <row r="328" spans="1:93" s="9" customFormat="1" ht="31.5" x14ac:dyDescent="0.5">
      <c r="A328" s="12"/>
      <c r="B328" s="12"/>
      <c r="C328" s="67"/>
      <c r="D328" s="13">
        <v>4114</v>
      </c>
      <c r="E328" s="278" t="s">
        <v>42</v>
      </c>
      <c r="F328" s="278"/>
      <c r="G328" s="278"/>
      <c r="H328" s="278"/>
      <c r="I328" s="278"/>
      <c r="J328" s="62">
        <v>14650</v>
      </c>
      <c r="K328" s="62">
        <v>13000</v>
      </c>
      <c r="L328" s="195"/>
      <c r="M328" s="12"/>
      <c r="N328" s="12"/>
      <c r="O328"/>
      <c r="P328" s="12"/>
      <c r="Q328" s="12"/>
      <c r="R328" s="12"/>
      <c r="S328" s="12"/>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row>
    <row r="329" spans="1:93" s="9" customFormat="1" ht="31.5" x14ac:dyDescent="0.5">
      <c r="A329" s="12"/>
      <c r="B329" s="12"/>
      <c r="C329" s="67"/>
      <c r="D329" s="13">
        <v>4115</v>
      </c>
      <c r="E329" s="278" t="s">
        <v>43</v>
      </c>
      <c r="F329" s="278"/>
      <c r="G329" s="278"/>
      <c r="H329" s="278"/>
      <c r="I329" s="278"/>
      <c r="J329" s="62">
        <v>1850</v>
      </c>
      <c r="K329" s="62">
        <v>1490</v>
      </c>
      <c r="L329" s="199"/>
      <c r="M329" s="12"/>
      <c r="N329" s="12"/>
      <c r="O329"/>
      <c r="P329" s="12"/>
      <c r="Q329" s="12"/>
      <c r="R329" s="12"/>
      <c r="S329" s="12"/>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row>
    <row r="330" spans="1:93" ht="31.5" x14ac:dyDescent="0.5">
      <c r="A330" s="12"/>
      <c r="B330" s="12"/>
      <c r="C330" s="67">
        <v>412</v>
      </c>
      <c r="D330" s="276" t="s">
        <v>44</v>
      </c>
      <c r="E330" s="276"/>
      <c r="F330" s="276"/>
      <c r="G330" s="276"/>
      <c r="H330" s="276"/>
      <c r="I330" s="276"/>
      <c r="J330" s="68">
        <f>SUM(J331:J332)</f>
        <v>5000</v>
      </c>
      <c r="K330" s="68">
        <f>SUM(K331:K332)</f>
        <v>5000</v>
      </c>
      <c r="L330" s="199"/>
      <c r="M330" s="12"/>
      <c r="N330" s="12"/>
      <c r="O330"/>
      <c r="P330" s="12"/>
      <c r="Q330" s="12"/>
      <c r="R330" s="12"/>
      <c r="S330" s="12"/>
    </row>
    <row r="331" spans="1:93" s="9" customFormat="1" ht="31.5" x14ac:dyDescent="0.5">
      <c r="A331" s="12"/>
      <c r="B331" s="12"/>
      <c r="C331" s="67"/>
      <c r="D331" s="13">
        <v>4123</v>
      </c>
      <c r="E331" s="278" t="s">
        <v>45</v>
      </c>
      <c r="F331" s="278"/>
      <c r="G331" s="278"/>
      <c r="H331" s="278"/>
      <c r="I331" s="278"/>
      <c r="J331" s="62">
        <v>0</v>
      </c>
      <c r="K331" s="62">
        <v>0</v>
      </c>
      <c r="L331" s="199"/>
      <c r="M331" s="12"/>
      <c r="N331" s="12"/>
      <c r="O331"/>
      <c r="P331" s="12"/>
      <c r="Q331" s="12"/>
      <c r="R331" s="12"/>
      <c r="S331" s="12"/>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row>
    <row r="332" spans="1:93" s="9" customFormat="1" ht="31.5" x14ac:dyDescent="0.5">
      <c r="A332" s="12"/>
      <c r="B332" s="12"/>
      <c r="C332" s="67"/>
      <c r="D332" s="13">
        <v>4127</v>
      </c>
      <c r="E332" s="278" t="s">
        <v>47</v>
      </c>
      <c r="F332" s="278"/>
      <c r="G332" s="278"/>
      <c r="H332" s="278"/>
      <c r="I332" s="278"/>
      <c r="J332" s="62">
        <v>5000</v>
      </c>
      <c r="K332" s="62">
        <v>5000</v>
      </c>
      <c r="L332" s="199"/>
      <c r="M332" s="12"/>
      <c r="N332" s="12"/>
      <c r="O332"/>
      <c r="P332" s="12"/>
      <c r="Q332" s="12"/>
      <c r="R332" s="12"/>
      <c r="S332" s="1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row>
    <row r="333" spans="1:93" ht="31.5" x14ac:dyDescent="0.5">
      <c r="A333" s="12"/>
      <c r="B333" s="12"/>
      <c r="C333" s="67">
        <v>413</v>
      </c>
      <c r="D333" s="276" t="s">
        <v>48</v>
      </c>
      <c r="E333" s="276"/>
      <c r="F333" s="276"/>
      <c r="G333" s="276"/>
      <c r="H333" s="276"/>
      <c r="I333" s="276"/>
      <c r="J333" s="68">
        <f>SUM(J334)</f>
        <v>0</v>
      </c>
      <c r="K333" s="68">
        <f>SUM(K334)</f>
        <v>0</v>
      </c>
      <c r="L333" s="199"/>
      <c r="M333" s="12"/>
      <c r="N333" s="12"/>
      <c r="O333"/>
      <c r="P333" s="12"/>
      <c r="Q333" s="12"/>
      <c r="R333" s="12"/>
      <c r="S333" s="12"/>
    </row>
    <row r="334" spans="1:93" s="9" customFormat="1" ht="31.5" x14ac:dyDescent="0.5">
      <c r="A334" s="12"/>
      <c r="B334" s="12"/>
      <c r="C334" s="67"/>
      <c r="D334" s="13">
        <v>4135</v>
      </c>
      <c r="E334" s="278" t="s">
        <v>51</v>
      </c>
      <c r="F334" s="278"/>
      <c r="G334" s="278"/>
      <c r="H334" s="278"/>
      <c r="I334" s="278"/>
      <c r="J334" s="62">
        <v>0</v>
      </c>
      <c r="K334" s="62">
        <v>0</v>
      </c>
      <c r="L334" s="199"/>
      <c r="M334" s="12"/>
      <c r="N334" s="12"/>
      <c r="O334"/>
      <c r="P334" s="12"/>
      <c r="Q334" s="12"/>
      <c r="R334" s="12"/>
      <c r="S334" s="12"/>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row>
    <row r="335" spans="1:93" ht="31.5" x14ac:dyDescent="0.5">
      <c r="A335" s="12"/>
      <c r="B335" s="12"/>
      <c r="C335" s="67">
        <v>414</v>
      </c>
      <c r="D335" s="276" t="s">
        <v>52</v>
      </c>
      <c r="E335" s="276"/>
      <c r="F335" s="276"/>
      <c r="G335" s="276"/>
      <c r="H335" s="276"/>
      <c r="I335" s="276"/>
      <c r="J335" s="68">
        <f>SUM(J336:J339)</f>
        <v>87800</v>
      </c>
      <c r="K335" s="68">
        <f>SUM(K336:K339)</f>
        <v>104889.43</v>
      </c>
      <c r="L335" s="199"/>
      <c r="M335" s="12"/>
      <c r="N335" s="12"/>
      <c r="O335"/>
      <c r="P335" s="12"/>
      <c r="Q335" s="12"/>
      <c r="R335" s="12"/>
      <c r="S335" s="12"/>
    </row>
    <row r="336" spans="1:93" s="9" customFormat="1" x14ac:dyDescent="0.4">
      <c r="A336" s="12"/>
      <c r="B336" s="12"/>
      <c r="C336" s="67"/>
      <c r="D336" s="13">
        <v>4141</v>
      </c>
      <c r="E336" s="278" t="s">
        <v>53</v>
      </c>
      <c r="F336" s="278"/>
      <c r="G336" s="278"/>
      <c r="H336" s="278"/>
      <c r="I336" s="278"/>
      <c r="J336" s="62">
        <v>500</v>
      </c>
      <c r="K336" s="62">
        <v>500</v>
      </c>
      <c r="L336" s="193"/>
      <c r="M336" s="12"/>
      <c r="N336" s="12"/>
      <c r="O336"/>
      <c r="P336" s="12"/>
      <c r="Q336" s="12"/>
      <c r="R336" s="12"/>
      <c r="S336" s="12"/>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row>
    <row r="337" spans="1:93" s="9" customFormat="1" x14ac:dyDescent="0.4">
      <c r="A337" s="12"/>
      <c r="B337" s="12"/>
      <c r="C337" s="67"/>
      <c r="D337" s="13">
        <v>4142</v>
      </c>
      <c r="E337" s="278" t="s">
        <v>54</v>
      </c>
      <c r="F337" s="278"/>
      <c r="G337" s="278"/>
      <c r="H337" s="278"/>
      <c r="I337" s="278"/>
      <c r="J337" s="62">
        <v>900</v>
      </c>
      <c r="K337" s="62">
        <v>900</v>
      </c>
      <c r="L337" s="193"/>
      <c r="M337" s="12"/>
      <c r="N337" s="12"/>
      <c r="O337"/>
      <c r="P337" s="12"/>
      <c r="Q337" s="12"/>
      <c r="R337" s="12"/>
      <c r="S337" s="12"/>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row>
    <row r="338" spans="1:93" s="9" customFormat="1" x14ac:dyDescent="0.4">
      <c r="A338" s="12"/>
      <c r="B338" s="12"/>
      <c r="C338" s="67"/>
      <c r="D338" s="13">
        <v>4148</v>
      </c>
      <c r="E338" s="278" t="s">
        <v>58</v>
      </c>
      <c r="F338" s="278"/>
      <c r="G338" s="278"/>
      <c r="H338" s="278"/>
      <c r="I338" s="278"/>
      <c r="J338" s="62">
        <v>300</v>
      </c>
      <c r="K338" s="62">
        <v>300</v>
      </c>
      <c r="L338" s="193"/>
      <c r="M338" s="12"/>
      <c r="N338" s="12"/>
      <c r="O338"/>
      <c r="P338" s="12"/>
      <c r="Q338" s="12"/>
      <c r="R338" s="12"/>
      <c r="S338" s="12"/>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row>
    <row r="339" spans="1:93" s="9" customFormat="1" x14ac:dyDescent="0.4">
      <c r="A339" s="12"/>
      <c r="B339" s="12"/>
      <c r="C339" s="67"/>
      <c r="D339" s="13">
        <v>4149</v>
      </c>
      <c r="E339" s="278" t="s">
        <v>59</v>
      </c>
      <c r="F339" s="278"/>
      <c r="G339" s="278"/>
      <c r="H339" s="278"/>
      <c r="I339" s="278"/>
      <c r="J339" s="62">
        <v>86100</v>
      </c>
      <c r="K339" s="92">
        <v>103189.43</v>
      </c>
      <c r="L339" s="193"/>
      <c r="M339" s="12"/>
      <c r="N339" s="12"/>
      <c r="O339"/>
      <c r="P339" s="12"/>
      <c r="Q339" s="12"/>
      <c r="R339" s="12"/>
      <c r="S339" s="12"/>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row>
    <row r="340" spans="1:93" x14ac:dyDescent="0.4">
      <c r="A340" s="12"/>
      <c r="B340" s="12"/>
      <c r="C340" s="67">
        <v>419</v>
      </c>
      <c r="D340" s="276" t="s">
        <v>66</v>
      </c>
      <c r="E340" s="276"/>
      <c r="F340" s="276"/>
      <c r="G340" s="276"/>
      <c r="H340" s="276"/>
      <c r="I340" s="276"/>
      <c r="J340" s="68">
        <f>J341</f>
        <v>10000</v>
      </c>
      <c r="K340" s="68">
        <f>K341</f>
        <v>13000</v>
      </c>
      <c r="M340" s="12"/>
      <c r="N340" s="12"/>
      <c r="O340"/>
      <c r="P340" s="12"/>
      <c r="Q340" s="12"/>
      <c r="R340" s="12"/>
      <c r="S340" s="12"/>
    </row>
    <row r="341" spans="1:93" s="9" customFormat="1" ht="31.5" x14ac:dyDescent="0.5">
      <c r="A341" s="12"/>
      <c r="B341" s="12"/>
      <c r="C341" s="67"/>
      <c r="D341" s="13">
        <v>4191</v>
      </c>
      <c r="E341" s="99" t="s">
        <v>67</v>
      </c>
      <c r="F341" s="99"/>
      <c r="G341" s="99"/>
      <c r="H341" s="99"/>
      <c r="I341" s="99"/>
      <c r="J341" s="62">
        <v>10000</v>
      </c>
      <c r="K341" s="62">
        <v>13000</v>
      </c>
      <c r="L341" s="199"/>
      <c r="M341" s="12"/>
      <c r="N341" s="12"/>
      <c r="O341"/>
      <c r="P341" s="12"/>
      <c r="Q341" s="12"/>
      <c r="R341" s="12"/>
      <c r="S341" s="12"/>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row>
    <row r="342" spans="1:93" ht="51" customHeight="1" x14ac:dyDescent="0.5">
      <c r="A342" s="12"/>
      <c r="B342" s="12"/>
      <c r="C342" s="69">
        <v>431</v>
      </c>
      <c r="D342" s="335" t="s">
        <v>10</v>
      </c>
      <c r="E342" s="335"/>
      <c r="F342" s="335"/>
      <c r="G342" s="335"/>
      <c r="H342" s="335"/>
      <c r="I342" s="335"/>
      <c r="J342" s="68">
        <f>SUM(J343:J350)</f>
        <v>644600</v>
      </c>
      <c r="K342" s="68">
        <f>SUM(K343:K350)</f>
        <v>723390</v>
      </c>
      <c r="L342" s="199"/>
      <c r="M342" s="12"/>
      <c r="N342" s="12"/>
      <c r="O342"/>
      <c r="R342" s="12"/>
      <c r="S342" s="12"/>
    </row>
    <row r="343" spans="1:93" s="9" customFormat="1" ht="31.5" x14ac:dyDescent="0.5">
      <c r="A343" s="12"/>
      <c r="B343" s="12"/>
      <c r="C343" s="67"/>
      <c r="D343" s="13">
        <v>4313</v>
      </c>
      <c r="E343" s="278" t="s">
        <v>73</v>
      </c>
      <c r="F343" s="278"/>
      <c r="G343" s="278"/>
      <c r="H343" s="278"/>
      <c r="I343" s="278"/>
      <c r="J343" s="62">
        <v>35000</v>
      </c>
      <c r="K343" s="62">
        <v>35000</v>
      </c>
      <c r="L343" s="199"/>
      <c r="M343" s="12"/>
      <c r="N343" s="12"/>
      <c r="O343"/>
      <c r="P343"/>
      <c r="Q343"/>
      <c r="R343" s="12"/>
      <c r="S343" s="12"/>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row>
    <row r="344" spans="1:93" s="9" customFormat="1" ht="31.5" x14ac:dyDescent="0.5">
      <c r="A344" s="12"/>
      <c r="B344" s="12"/>
      <c r="C344" s="67"/>
      <c r="D344" s="13">
        <v>43131</v>
      </c>
      <c r="E344" s="278" t="s">
        <v>131</v>
      </c>
      <c r="F344" s="278"/>
      <c r="G344" s="278"/>
      <c r="H344" s="278"/>
      <c r="I344" s="278"/>
      <c r="J344" s="62">
        <v>300000</v>
      </c>
      <c r="K344" s="62">
        <v>330000</v>
      </c>
      <c r="L344" s="199"/>
      <c r="M344" s="12"/>
      <c r="N344" s="12"/>
      <c r="O344"/>
      <c r="P344"/>
      <c r="Q344"/>
      <c r="R344" s="12"/>
      <c r="S344" s="12"/>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row>
    <row r="345" spans="1:93" s="9" customFormat="1" ht="31.5" x14ac:dyDescent="0.5">
      <c r="A345" s="12"/>
      <c r="B345" s="12"/>
      <c r="C345" s="67"/>
      <c r="D345" s="13">
        <v>43132</v>
      </c>
      <c r="E345" s="278" t="s">
        <v>172</v>
      </c>
      <c r="F345" s="278"/>
      <c r="G345" s="278"/>
      <c r="H345" s="278"/>
      <c r="I345" s="278"/>
      <c r="J345" s="62">
        <v>25000</v>
      </c>
      <c r="K345" s="62">
        <v>55000</v>
      </c>
      <c r="L345" s="199"/>
      <c r="M345" s="124"/>
      <c r="N345" s="12"/>
      <c r="O345"/>
      <c r="P345"/>
      <c r="Q345"/>
      <c r="R345" s="12"/>
      <c r="S345" s="12"/>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row>
    <row r="346" spans="1:93" s="9" customFormat="1" ht="27.75" customHeight="1" x14ac:dyDescent="0.5">
      <c r="A346" s="12"/>
      <c r="B346" s="12"/>
      <c r="C346" s="67"/>
      <c r="D346" s="13">
        <v>4314</v>
      </c>
      <c r="E346" s="278" t="s">
        <v>74</v>
      </c>
      <c r="F346" s="278"/>
      <c r="G346" s="278"/>
      <c r="H346" s="278"/>
      <c r="I346" s="278"/>
      <c r="J346" s="62">
        <v>38000</v>
      </c>
      <c r="K346" s="62">
        <v>38000</v>
      </c>
      <c r="L346" s="199"/>
      <c r="M346" s="12"/>
      <c r="N346" s="12"/>
      <c r="O346"/>
      <c r="P346"/>
      <c r="Q346"/>
      <c r="R346" s="12"/>
      <c r="S346" s="12"/>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row>
    <row r="347" spans="1:93" s="9" customFormat="1" ht="31.5" x14ac:dyDescent="0.5">
      <c r="A347" s="12"/>
      <c r="B347" s="12"/>
      <c r="C347" s="67"/>
      <c r="D347" s="13">
        <v>43141</v>
      </c>
      <c r="E347" s="278" t="s">
        <v>75</v>
      </c>
      <c r="F347" s="278"/>
      <c r="G347" s="278"/>
      <c r="H347" s="278"/>
      <c r="I347" s="278"/>
      <c r="J347" s="92">
        <v>0</v>
      </c>
      <c r="K347" s="92">
        <v>0</v>
      </c>
      <c r="L347" s="199"/>
      <c r="M347" s="15"/>
      <c r="N347" s="12"/>
      <c r="O347"/>
      <c r="P347"/>
      <c r="Q347"/>
      <c r="R347" s="12"/>
      <c r="S347" s="12"/>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row>
    <row r="348" spans="1:93" s="9" customFormat="1" ht="24.75" customHeight="1" x14ac:dyDescent="0.35">
      <c r="A348" s="12"/>
      <c r="B348" s="12"/>
      <c r="C348" s="67"/>
      <c r="D348" s="13">
        <v>4316</v>
      </c>
      <c r="E348" s="322" t="s">
        <v>77</v>
      </c>
      <c r="F348" s="323"/>
      <c r="G348" s="323"/>
      <c r="H348" s="323"/>
      <c r="I348" s="324"/>
      <c r="J348" s="92">
        <v>65000</v>
      </c>
      <c r="K348" s="92">
        <v>64190</v>
      </c>
      <c r="L348" s="196"/>
      <c r="M348" s="12"/>
      <c r="N348" s="12"/>
      <c r="O348"/>
      <c r="P348"/>
      <c r="Q348"/>
      <c r="R348" s="12"/>
      <c r="S348" s="12"/>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row>
    <row r="349" spans="1:93" s="9" customFormat="1" ht="25.5" customHeight="1" x14ac:dyDescent="0.5">
      <c r="A349" s="12"/>
      <c r="B349" s="12"/>
      <c r="C349" s="67"/>
      <c r="D349" s="13">
        <v>43181</v>
      </c>
      <c r="E349" s="279" t="s">
        <v>79</v>
      </c>
      <c r="F349" s="279"/>
      <c r="G349" s="279"/>
      <c r="H349" s="279"/>
      <c r="I349" s="279"/>
      <c r="J349" s="155">
        <v>34100</v>
      </c>
      <c r="K349" s="209">
        <v>53700</v>
      </c>
      <c r="L349" s="210"/>
      <c r="M349" s="12"/>
      <c r="N349" s="12"/>
      <c r="O349"/>
      <c r="P349" s="131"/>
      <c r="Q349"/>
      <c r="R349" s="12"/>
      <c r="S349" s="12"/>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row>
    <row r="350" spans="1:93" s="9" customFormat="1" ht="28.5" customHeight="1" thickBot="1" x14ac:dyDescent="0.55000000000000004">
      <c r="A350" s="12"/>
      <c r="B350" s="12"/>
      <c r="C350" s="77"/>
      <c r="D350" s="14">
        <v>4319</v>
      </c>
      <c r="E350" s="367" t="s">
        <v>80</v>
      </c>
      <c r="F350" s="367"/>
      <c r="G350" s="367"/>
      <c r="H350" s="367"/>
      <c r="I350" s="367"/>
      <c r="J350" s="156">
        <v>147500</v>
      </c>
      <c r="K350" s="209">
        <v>147500</v>
      </c>
      <c r="L350" s="211"/>
      <c r="M350" s="12"/>
      <c r="N350" s="12"/>
      <c r="O350"/>
      <c r="P350"/>
      <c r="Q350"/>
      <c r="R350" s="12"/>
      <c r="S350" s="12"/>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row>
    <row r="351" spans="1:93" ht="33" thickTop="1" thickBot="1" x14ac:dyDescent="0.55000000000000004">
      <c r="A351" s="12"/>
      <c r="B351" s="12"/>
      <c r="C351" s="97">
        <v>4</v>
      </c>
      <c r="D351" s="296" t="s">
        <v>89</v>
      </c>
      <c r="E351" s="296"/>
      <c r="F351" s="296"/>
      <c r="G351" s="296"/>
      <c r="H351" s="296"/>
      <c r="I351" s="296"/>
      <c r="J351" s="98">
        <f>SUM(J324,J330,J333,J340,J335,J342)</f>
        <v>919700</v>
      </c>
      <c r="K351" s="208">
        <f>SUM(K324,K330,K333,K340,K335,K342)</f>
        <v>1000969.4299999999</v>
      </c>
      <c r="L351" s="195"/>
      <c r="M351" s="12"/>
      <c r="N351" s="12"/>
      <c r="O351"/>
      <c r="R351" s="12"/>
      <c r="S351" s="12"/>
    </row>
    <row r="352" spans="1:93" ht="31.5" thickTop="1" thickBot="1" x14ac:dyDescent="0.45">
      <c r="A352" s="12"/>
      <c r="B352" s="12"/>
      <c r="C352" s="8"/>
      <c r="D352" s="8"/>
      <c r="E352" s="8"/>
      <c r="F352" s="8"/>
      <c r="G352" s="8"/>
      <c r="H352" s="8"/>
      <c r="I352" s="8"/>
      <c r="J352" s="8"/>
      <c r="K352" s="180"/>
      <c r="L352" s="191"/>
      <c r="M352" s="12"/>
      <c r="N352" s="12"/>
      <c r="O352"/>
      <c r="R352" s="12"/>
      <c r="S352" s="12"/>
    </row>
    <row r="353" spans="1:93" ht="54.75" thickTop="1" thickBot="1" x14ac:dyDescent="0.55000000000000004">
      <c r="A353" s="12"/>
      <c r="B353" s="12"/>
      <c r="C353" s="103" t="s">
        <v>37</v>
      </c>
      <c r="D353" s="104" t="s">
        <v>37</v>
      </c>
      <c r="E353" s="295" t="s">
        <v>14</v>
      </c>
      <c r="F353" s="295"/>
      <c r="G353" s="295"/>
      <c r="H353" s="295"/>
      <c r="I353" s="295"/>
      <c r="J353" s="105" t="s">
        <v>177</v>
      </c>
      <c r="K353" s="181" t="s">
        <v>205</v>
      </c>
      <c r="L353" s="195"/>
      <c r="M353" s="12"/>
      <c r="N353" s="12"/>
      <c r="O353"/>
      <c r="R353" s="12"/>
      <c r="S353" s="12"/>
    </row>
    <row r="354" spans="1:93" ht="33" thickTop="1" thickBot="1" x14ac:dyDescent="0.55000000000000004">
      <c r="A354" s="12"/>
      <c r="B354" s="12"/>
      <c r="C354" s="85"/>
      <c r="D354" s="333" t="s">
        <v>159</v>
      </c>
      <c r="E354" s="333"/>
      <c r="F354" s="333"/>
      <c r="G354" s="333"/>
      <c r="H354" s="333"/>
      <c r="I354" s="333"/>
      <c r="J354" s="107"/>
      <c r="K354" s="182"/>
      <c r="L354" s="195"/>
      <c r="M354" s="12"/>
      <c r="N354" s="12"/>
      <c r="O354"/>
      <c r="R354" s="12"/>
      <c r="S354" s="12"/>
    </row>
    <row r="355" spans="1:93" ht="32.25" thickTop="1" x14ac:dyDescent="0.5">
      <c r="A355" s="12"/>
      <c r="B355" s="12"/>
      <c r="C355" s="81">
        <v>411</v>
      </c>
      <c r="D355" s="289" t="s">
        <v>38</v>
      </c>
      <c r="E355" s="289"/>
      <c r="F355" s="289"/>
      <c r="G355" s="289"/>
      <c r="H355" s="289"/>
      <c r="I355" s="289"/>
      <c r="J355" s="82">
        <f>SUM(J356:J360)</f>
        <v>65900</v>
      </c>
      <c r="K355" s="82">
        <f>SUM(K356:K360)</f>
        <v>63900</v>
      </c>
      <c r="L355" s="195"/>
      <c r="M355" s="12"/>
      <c r="N355" s="12"/>
      <c r="O355" s="12"/>
      <c r="R355" s="12"/>
      <c r="S355" s="12"/>
    </row>
    <row r="356" spans="1:93" s="9" customFormat="1" ht="31.5" x14ac:dyDescent="0.5">
      <c r="A356" s="12"/>
      <c r="B356" s="12"/>
      <c r="C356" s="67"/>
      <c r="D356" s="13">
        <v>4111</v>
      </c>
      <c r="E356" s="278" t="s">
        <v>39</v>
      </c>
      <c r="F356" s="278"/>
      <c r="G356" s="278"/>
      <c r="H356" s="278"/>
      <c r="I356" s="278"/>
      <c r="J356" s="62">
        <v>40000</v>
      </c>
      <c r="K356" s="62">
        <v>45500</v>
      </c>
      <c r="L356" s="195"/>
      <c r="M356" s="12"/>
      <c r="N356" s="12"/>
      <c r="O356" s="12"/>
      <c r="P356"/>
      <c r="Q356"/>
      <c r="R356" s="12"/>
      <c r="S356" s="12"/>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row>
    <row r="357" spans="1:93" s="9" customFormat="1" ht="31.5" x14ac:dyDescent="0.5">
      <c r="A357" s="12"/>
      <c r="B357" s="12"/>
      <c r="C357" s="67"/>
      <c r="D357" s="13">
        <v>4112</v>
      </c>
      <c r="E357" s="278" t="s">
        <v>40</v>
      </c>
      <c r="F357" s="278"/>
      <c r="G357" s="278"/>
      <c r="H357" s="278"/>
      <c r="I357" s="278"/>
      <c r="J357" s="62">
        <v>5400</v>
      </c>
      <c r="K357" s="62">
        <v>2400</v>
      </c>
      <c r="L357" s="195"/>
      <c r="M357" s="12"/>
      <c r="N357" s="12"/>
      <c r="O357" s="12"/>
      <c r="P357"/>
      <c r="Q357"/>
      <c r="R357" s="12"/>
      <c r="S357" s="12"/>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row>
    <row r="358" spans="1:93" s="9" customFormat="1" ht="31.5" x14ac:dyDescent="0.5">
      <c r="A358" s="12"/>
      <c r="B358" s="12"/>
      <c r="C358" s="67"/>
      <c r="D358" s="13">
        <v>4113</v>
      </c>
      <c r="E358" s="278" t="s">
        <v>41</v>
      </c>
      <c r="F358" s="278"/>
      <c r="G358" s="278"/>
      <c r="H358" s="278"/>
      <c r="I358" s="278"/>
      <c r="J358" s="62">
        <v>14200</v>
      </c>
      <c r="K358" s="62">
        <v>10200</v>
      </c>
      <c r="L358" s="195"/>
      <c r="M358" s="12"/>
      <c r="N358" s="12"/>
      <c r="O358" s="12"/>
      <c r="P358"/>
      <c r="Q358"/>
      <c r="R358" s="12"/>
      <c r="S358" s="12"/>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row>
    <row r="359" spans="1:93" s="9" customFormat="1" x14ac:dyDescent="0.4">
      <c r="A359" s="12"/>
      <c r="B359" s="12"/>
      <c r="C359" s="67"/>
      <c r="D359" s="13">
        <v>4114</v>
      </c>
      <c r="E359" s="278" t="s">
        <v>42</v>
      </c>
      <c r="F359" s="278"/>
      <c r="G359" s="278"/>
      <c r="H359" s="278"/>
      <c r="I359" s="278"/>
      <c r="J359" s="62">
        <v>5600</v>
      </c>
      <c r="K359" s="62">
        <v>5100</v>
      </c>
      <c r="L359" s="191"/>
      <c r="M359" s="12"/>
      <c r="N359" s="12"/>
      <c r="O359" s="12"/>
      <c r="P359"/>
      <c r="Q359"/>
      <c r="R359" s="12"/>
      <c r="S359" s="12"/>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row>
    <row r="360" spans="1:93" s="9" customFormat="1" x14ac:dyDescent="0.4">
      <c r="A360" s="12"/>
      <c r="B360" s="12"/>
      <c r="C360" s="67"/>
      <c r="D360" s="13">
        <v>4115</v>
      </c>
      <c r="E360" s="278" t="s">
        <v>43</v>
      </c>
      <c r="F360" s="278"/>
      <c r="G360" s="278"/>
      <c r="H360" s="278"/>
      <c r="I360" s="278"/>
      <c r="J360" s="62">
        <v>700</v>
      </c>
      <c r="K360" s="62">
        <v>700</v>
      </c>
      <c r="L360" s="193"/>
      <c r="M360" s="12"/>
      <c r="N360" s="12"/>
      <c r="O360" s="12"/>
      <c r="P360"/>
      <c r="Q360"/>
      <c r="R360" s="12"/>
      <c r="S360" s="12"/>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row>
    <row r="361" spans="1:93" x14ac:dyDescent="0.4">
      <c r="A361" s="12"/>
      <c r="B361" s="12"/>
      <c r="C361" s="67">
        <v>412</v>
      </c>
      <c r="D361" s="276" t="s">
        <v>44</v>
      </c>
      <c r="E361" s="276"/>
      <c r="F361" s="276"/>
      <c r="G361" s="276"/>
      <c r="H361" s="276"/>
      <c r="I361" s="276"/>
      <c r="J361" s="68">
        <f>SUM(J362:J363)</f>
        <v>5000</v>
      </c>
      <c r="K361" s="68">
        <f>SUM(K362:K363)</f>
        <v>5000</v>
      </c>
      <c r="M361" s="8"/>
      <c r="N361" s="12"/>
      <c r="O361" s="12"/>
      <c r="R361" s="12"/>
      <c r="S361" s="12"/>
    </row>
    <row r="362" spans="1:93" s="9" customFormat="1" x14ac:dyDescent="0.4">
      <c r="A362" s="12"/>
      <c r="B362" s="12"/>
      <c r="C362" s="67"/>
      <c r="D362" s="13">
        <v>4123</v>
      </c>
      <c r="E362" s="278" t="s">
        <v>45</v>
      </c>
      <c r="F362" s="278"/>
      <c r="G362" s="278"/>
      <c r="H362" s="278"/>
      <c r="I362" s="278"/>
      <c r="J362" s="62">
        <v>0</v>
      </c>
      <c r="K362" s="62">
        <v>0</v>
      </c>
      <c r="L362" s="193"/>
      <c r="M362" s="8"/>
      <c r="N362" s="12"/>
      <c r="O362" s="12"/>
      <c r="P362"/>
      <c r="Q362"/>
      <c r="R362" s="12"/>
      <c r="S362" s="1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row>
    <row r="363" spans="1:93" s="9" customFormat="1" ht="31.5" x14ac:dyDescent="0.5">
      <c r="A363" s="12"/>
      <c r="B363" s="12"/>
      <c r="C363" s="67"/>
      <c r="D363" s="13">
        <v>4127</v>
      </c>
      <c r="E363" s="278" t="s">
        <v>47</v>
      </c>
      <c r="F363" s="278"/>
      <c r="G363" s="278"/>
      <c r="H363" s="278"/>
      <c r="I363" s="278"/>
      <c r="J363" s="62">
        <v>5000</v>
      </c>
      <c r="K363" s="62">
        <v>5000</v>
      </c>
      <c r="L363" s="199"/>
      <c r="M363" s="12"/>
      <c r="N363" s="12"/>
      <c r="O363" s="12"/>
      <c r="P363"/>
      <c r="Q363"/>
      <c r="R363" s="12"/>
      <c r="S363" s="12"/>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row>
    <row r="364" spans="1:93" x14ac:dyDescent="0.4">
      <c r="A364" s="12"/>
      <c r="B364" s="12"/>
      <c r="C364" s="67">
        <v>413</v>
      </c>
      <c r="D364" s="276" t="s">
        <v>48</v>
      </c>
      <c r="E364" s="276"/>
      <c r="F364" s="276"/>
      <c r="G364" s="276"/>
      <c r="H364" s="276"/>
      <c r="I364" s="276"/>
      <c r="J364" s="68">
        <f>SUM(J365)</f>
        <v>0</v>
      </c>
      <c r="K364" s="68">
        <f>SUM(K365)</f>
        <v>0</v>
      </c>
      <c r="M364" s="12"/>
      <c r="N364" s="12"/>
      <c r="O364" s="12"/>
      <c r="R364" s="12"/>
      <c r="S364" s="12"/>
    </row>
    <row r="365" spans="1:93" s="9" customFormat="1" x14ac:dyDescent="0.4">
      <c r="A365" s="12"/>
      <c r="B365" s="12"/>
      <c r="C365" s="67"/>
      <c r="D365" s="13">
        <v>4135</v>
      </c>
      <c r="E365" s="278" t="s">
        <v>51</v>
      </c>
      <c r="F365" s="278"/>
      <c r="G365" s="278"/>
      <c r="H365" s="278"/>
      <c r="I365" s="278"/>
      <c r="J365" s="62">
        <v>0</v>
      </c>
      <c r="K365" s="62">
        <v>0</v>
      </c>
      <c r="L365" s="193"/>
      <c r="M365" s="12"/>
      <c r="N365" s="12"/>
      <c r="O365" s="12"/>
      <c r="P365"/>
      <c r="Q365"/>
      <c r="R365" s="12"/>
      <c r="S365" s="12"/>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row>
    <row r="366" spans="1:93" x14ac:dyDescent="0.4">
      <c r="A366" s="12"/>
      <c r="B366" s="12"/>
      <c r="C366" s="67">
        <v>414</v>
      </c>
      <c r="D366" s="276" t="s">
        <v>52</v>
      </c>
      <c r="E366" s="276"/>
      <c r="F366" s="276"/>
      <c r="G366" s="276"/>
      <c r="H366" s="276"/>
      <c r="I366" s="276"/>
      <c r="J366" s="68">
        <f>SUM(J367:J370)</f>
        <v>15650</v>
      </c>
      <c r="K366" s="68">
        <f>SUM(K367:K370)</f>
        <v>9250</v>
      </c>
      <c r="M366" s="12"/>
      <c r="N366" s="12"/>
      <c r="O366" s="12"/>
      <c r="R366" s="12"/>
      <c r="S366" s="12"/>
    </row>
    <row r="367" spans="1:93" s="9" customFormat="1" x14ac:dyDescent="0.4">
      <c r="A367" s="12"/>
      <c r="B367" s="12"/>
      <c r="C367" s="67"/>
      <c r="D367" s="13">
        <v>4141</v>
      </c>
      <c r="E367" s="278" t="s">
        <v>53</v>
      </c>
      <c r="F367" s="278"/>
      <c r="G367" s="278"/>
      <c r="H367" s="278"/>
      <c r="I367" s="278"/>
      <c r="J367" s="62">
        <v>150</v>
      </c>
      <c r="K367" s="62">
        <v>150</v>
      </c>
      <c r="L367" s="193"/>
      <c r="M367" s="12"/>
      <c r="N367" s="12"/>
      <c r="O367" s="12"/>
      <c r="P367"/>
      <c r="Q367"/>
      <c r="R367" s="12"/>
      <c r="S367" s="12"/>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row>
    <row r="368" spans="1:93" s="9" customFormat="1" x14ac:dyDescent="0.4">
      <c r="A368" s="12"/>
      <c r="B368" s="12"/>
      <c r="C368" s="67"/>
      <c r="D368" s="13">
        <v>4142</v>
      </c>
      <c r="E368" s="278" t="s">
        <v>54</v>
      </c>
      <c r="F368" s="278"/>
      <c r="G368" s="278"/>
      <c r="H368" s="278"/>
      <c r="I368" s="278"/>
      <c r="J368" s="62">
        <v>200</v>
      </c>
      <c r="K368" s="62">
        <v>200</v>
      </c>
      <c r="L368" s="193"/>
      <c r="M368" s="12"/>
      <c r="N368" s="12"/>
      <c r="O368" s="12"/>
      <c r="P368"/>
      <c r="Q368"/>
      <c r="R368" s="12"/>
      <c r="S368" s="12"/>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row>
    <row r="369" spans="1:93" s="9" customFormat="1" x14ac:dyDescent="0.4">
      <c r="A369" s="12"/>
      <c r="B369" s="12"/>
      <c r="C369" s="67"/>
      <c r="D369" s="13">
        <v>4148</v>
      </c>
      <c r="E369" s="278" t="s">
        <v>58</v>
      </c>
      <c r="F369" s="278"/>
      <c r="G369" s="278"/>
      <c r="H369" s="278"/>
      <c r="I369" s="278"/>
      <c r="J369" s="62">
        <v>300</v>
      </c>
      <c r="K369" s="62">
        <v>300</v>
      </c>
      <c r="L369" s="193"/>
      <c r="M369" s="12"/>
      <c r="N369" s="12"/>
      <c r="O369" s="12"/>
      <c r="P369"/>
      <c r="Q369"/>
      <c r="R369" s="12"/>
      <c r="S369" s="12"/>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row>
    <row r="370" spans="1:93" s="9" customFormat="1" ht="32.25" customHeight="1" thickBot="1" x14ac:dyDescent="0.45">
      <c r="A370" s="12"/>
      <c r="B370" s="12"/>
      <c r="C370" s="77"/>
      <c r="D370" s="96">
        <v>4149</v>
      </c>
      <c r="E370" s="367" t="s">
        <v>59</v>
      </c>
      <c r="F370" s="367"/>
      <c r="G370" s="367"/>
      <c r="H370" s="367"/>
      <c r="I370" s="367"/>
      <c r="J370" s="135">
        <v>15000</v>
      </c>
      <c r="K370" s="135">
        <v>8600</v>
      </c>
      <c r="L370" s="205"/>
      <c r="M370" s="12"/>
      <c r="N370" s="12"/>
      <c r="O370" s="12"/>
      <c r="P370"/>
      <c r="Q370"/>
      <c r="R370" s="12"/>
      <c r="S370" s="12"/>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row>
    <row r="371" spans="1:93" ht="31.5" thickTop="1" thickBot="1" x14ac:dyDescent="0.45">
      <c r="A371" s="12"/>
      <c r="B371" s="12"/>
      <c r="C371" s="97">
        <v>4</v>
      </c>
      <c r="D371" s="296" t="s">
        <v>89</v>
      </c>
      <c r="E371" s="296"/>
      <c r="F371" s="296"/>
      <c r="G371" s="296"/>
      <c r="H371" s="296"/>
      <c r="I371" s="296"/>
      <c r="J371" s="98">
        <f>SUM(J355,J361,J364,J366)</f>
        <v>86550</v>
      </c>
      <c r="K371" s="98">
        <f>SUM(K355,K361,K364,K366)</f>
        <v>78150</v>
      </c>
      <c r="L371" s="191"/>
      <c r="M371" s="15"/>
      <c r="N371" s="12"/>
      <c r="O371" s="12"/>
      <c r="R371" s="12"/>
      <c r="S371" s="12"/>
    </row>
    <row r="372" spans="1:93" ht="31.5" thickTop="1" thickBot="1" x14ac:dyDescent="0.45">
      <c r="A372" s="12"/>
      <c r="B372" s="12"/>
      <c r="C372" s="18"/>
      <c r="D372" s="19"/>
      <c r="E372" s="19"/>
      <c r="F372" s="19"/>
      <c r="G372" s="19"/>
      <c r="H372" s="19"/>
      <c r="I372" s="19"/>
      <c r="J372" s="20"/>
      <c r="K372" s="20"/>
      <c r="L372" s="200"/>
      <c r="M372" s="12"/>
      <c r="N372" s="8"/>
      <c r="O372" s="12"/>
      <c r="R372" s="12"/>
      <c r="S372" s="12"/>
    </row>
    <row r="373" spans="1:93" ht="53.25" thickTop="1" thickBot="1" x14ac:dyDescent="0.45">
      <c r="A373" s="12"/>
      <c r="B373" s="12"/>
      <c r="C373" s="103" t="s">
        <v>37</v>
      </c>
      <c r="D373" s="104" t="s">
        <v>37</v>
      </c>
      <c r="E373" s="295" t="s">
        <v>14</v>
      </c>
      <c r="F373" s="295"/>
      <c r="G373" s="295"/>
      <c r="H373" s="295"/>
      <c r="I373" s="295"/>
      <c r="J373" s="105" t="s">
        <v>177</v>
      </c>
      <c r="K373" s="181" t="s">
        <v>205</v>
      </c>
      <c r="L373" s="191"/>
      <c r="M373" s="12"/>
      <c r="N373" s="12"/>
      <c r="O373" s="12"/>
      <c r="R373" s="12"/>
      <c r="S373" s="12"/>
    </row>
    <row r="374" spans="1:93" ht="31.5" thickTop="1" thickBot="1" x14ac:dyDescent="0.45">
      <c r="A374" s="12"/>
      <c r="B374" s="12"/>
      <c r="C374" s="85"/>
      <c r="D374" s="333" t="s">
        <v>119</v>
      </c>
      <c r="E374" s="333"/>
      <c r="F374" s="333"/>
      <c r="G374" s="333"/>
      <c r="H374" s="333"/>
      <c r="I374" s="333"/>
      <c r="J374" s="107"/>
      <c r="K374" s="183"/>
      <c r="L374" s="191"/>
      <c r="M374" s="12"/>
      <c r="N374" s="12"/>
      <c r="O374" s="12"/>
      <c r="R374" s="12"/>
      <c r="S374" s="12"/>
    </row>
    <row r="375" spans="1:93" ht="30.75" thickTop="1" x14ac:dyDescent="0.4">
      <c r="A375" s="12"/>
      <c r="B375" s="12"/>
      <c r="C375" s="81">
        <v>411</v>
      </c>
      <c r="D375" s="289" t="s">
        <v>38</v>
      </c>
      <c r="E375" s="289"/>
      <c r="F375" s="289"/>
      <c r="G375" s="289"/>
      <c r="H375" s="289"/>
      <c r="I375" s="289"/>
      <c r="J375" s="82">
        <f>SUM(J376:J380)</f>
        <v>106050</v>
      </c>
      <c r="K375" s="82">
        <f>SUM(K376:K380)</f>
        <v>94315</v>
      </c>
      <c r="L375" s="191"/>
      <c r="M375" s="12"/>
      <c r="N375" s="12"/>
      <c r="O375" s="12"/>
      <c r="R375" s="12"/>
      <c r="S375" s="12"/>
    </row>
    <row r="376" spans="1:93" s="9" customFormat="1" ht="30.75" customHeight="1" x14ac:dyDescent="0.4">
      <c r="A376" s="12"/>
      <c r="B376" s="12"/>
      <c r="C376" s="67"/>
      <c r="D376" s="13">
        <v>4111</v>
      </c>
      <c r="E376" s="278" t="s">
        <v>39</v>
      </c>
      <c r="F376" s="278"/>
      <c r="G376" s="278"/>
      <c r="H376" s="278"/>
      <c r="I376" s="278"/>
      <c r="J376" s="62">
        <v>65000</v>
      </c>
      <c r="K376" s="62">
        <v>70115</v>
      </c>
      <c r="L376" s="191"/>
      <c r="M376" s="12"/>
      <c r="N376" s="12"/>
      <c r="O376" s="12"/>
      <c r="P376"/>
      <c r="Q376"/>
      <c r="R376" s="12"/>
      <c r="S376" s="12"/>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row>
    <row r="377" spans="1:93" s="9" customFormat="1" x14ac:dyDescent="0.4">
      <c r="A377" s="12"/>
      <c r="B377" s="12"/>
      <c r="C377" s="67"/>
      <c r="D377" s="13">
        <v>4112</v>
      </c>
      <c r="E377" s="278" t="s">
        <v>40</v>
      </c>
      <c r="F377" s="278"/>
      <c r="G377" s="278"/>
      <c r="H377" s="278"/>
      <c r="I377" s="278"/>
      <c r="J377" s="62">
        <v>8650</v>
      </c>
      <c r="K377" s="62">
        <v>3650</v>
      </c>
      <c r="L377" s="191"/>
      <c r="M377" s="12"/>
      <c r="N377" s="12"/>
      <c r="O377" s="12"/>
      <c r="P377"/>
      <c r="Q377"/>
      <c r="R377" s="12"/>
      <c r="S377" s="12"/>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row>
    <row r="378" spans="1:93" s="9" customFormat="1" x14ac:dyDescent="0.4">
      <c r="A378" s="12"/>
      <c r="B378" s="12"/>
      <c r="C378" s="67"/>
      <c r="D378" s="13">
        <v>4113</v>
      </c>
      <c r="E378" s="278" t="s">
        <v>41</v>
      </c>
      <c r="F378" s="278"/>
      <c r="G378" s="278"/>
      <c r="H378" s="278"/>
      <c r="I378" s="278"/>
      <c r="J378" s="62">
        <v>22500</v>
      </c>
      <c r="K378" s="62">
        <v>12950</v>
      </c>
      <c r="L378" s="191"/>
      <c r="M378" s="12"/>
      <c r="N378" s="12"/>
      <c r="O378" s="12"/>
      <c r="P378"/>
      <c r="Q378"/>
      <c r="R378" s="12"/>
      <c r="S378" s="12"/>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row>
    <row r="379" spans="1:93" s="9" customFormat="1" ht="26.25" customHeight="1" x14ac:dyDescent="0.4">
      <c r="A379" s="12"/>
      <c r="B379" s="12"/>
      <c r="C379" s="67"/>
      <c r="D379" s="13">
        <v>4114</v>
      </c>
      <c r="E379" s="278" t="s">
        <v>42</v>
      </c>
      <c r="F379" s="278"/>
      <c r="G379" s="278"/>
      <c r="H379" s="278"/>
      <c r="I379" s="278"/>
      <c r="J379" s="62">
        <v>8900</v>
      </c>
      <c r="K379" s="62">
        <v>7000</v>
      </c>
      <c r="L379" s="191"/>
      <c r="M379" s="12"/>
      <c r="N379" s="12"/>
      <c r="O379" s="12"/>
      <c r="P379"/>
      <c r="Q379"/>
      <c r="R379" s="12"/>
      <c r="S379" s="12"/>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row>
    <row r="380" spans="1:93" s="9" customFormat="1" x14ac:dyDescent="0.4">
      <c r="A380" s="12"/>
      <c r="B380" s="12"/>
      <c r="C380" s="67"/>
      <c r="D380" s="13">
        <v>4115</v>
      </c>
      <c r="E380" s="278" t="s">
        <v>43</v>
      </c>
      <c r="F380" s="278"/>
      <c r="G380" s="278"/>
      <c r="H380" s="278"/>
      <c r="I380" s="278"/>
      <c r="J380" s="62">
        <v>1000</v>
      </c>
      <c r="K380" s="62">
        <v>600</v>
      </c>
      <c r="L380" s="193"/>
      <c r="M380" s="12"/>
      <c r="N380" s="12"/>
      <c r="O380" s="12"/>
      <c r="P380" s="12"/>
      <c r="Q380" s="12"/>
      <c r="R380" s="12"/>
      <c r="S380" s="12"/>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row>
    <row r="381" spans="1:93" x14ac:dyDescent="0.4">
      <c r="A381" s="12"/>
      <c r="B381" s="12"/>
      <c r="C381" s="67">
        <v>412</v>
      </c>
      <c r="D381" s="276" t="s">
        <v>44</v>
      </c>
      <c r="E381" s="276"/>
      <c r="F381" s="276"/>
      <c r="G381" s="276"/>
      <c r="H381" s="276"/>
      <c r="I381" s="276"/>
      <c r="J381" s="68">
        <f>SUM(J382:J383)</f>
        <v>500</v>
      </c>
      <c r="K381" s="68">
        <f>SUM(K382:K383)</f>
        <v>500</v>
      </c>
      <c r="M381" s="12"/>
      <c r="N381" s="12"/>
      <c r="O381" s="12"/>
      <c r="P381" s="12"/>
      <c r="Q381" s="12"/>
      <c r="R381" s="12"/>
      <c r="S381" s="12"/>
    </row>
    <row r="382" spans="1:93" s="9" customFormat="1" x14ac:dyDescent="0.4">
      <c r="A382" s="12"/>
      <c r="B382" s="12"/>
      <c r="C382" s="67"/>
      <c r="D382" s="13">
        <v>4123</v>
      </c>
      <c r="E382" s="278" t="s">
        <v>45</v>
      </c>
      <c r="F382" s="278"/>
      <c r="G382" s="278"/>
      <c r="H382" s="278"/>
      <c r="I382" s="278"/>
      <c r="J382" s="62">
        <v>0</v>
      </c>
      <c r="K382" s="62">
        <v>0</v>
      </c>
      <c r="L382" s="193"/>
      <c r="M382" s="12"/>
      <c r="N382" s="12"/>
      <c r="O382" s="12"/>
      <c r="P382" s="12"/>
      <c r="Q382" s="12"/>
      <c r="R382" s="12"/>
      <c r="S382" s="1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row>
    <row r="383" spans="1:93" s="9" customFormat="1" ht="31.5" x14ac:dyDescent="0.5">
      <c r="A383" s="12"/>
      <c r="B383" s="12"/>
      <c r="C383" s="67"/>
      <c r="D383" s="13">
        <v>4127</v>
      </c>
      <c r="E383" s="278" t="s">
        <v>47</v>
      </c>
      <c r="F383" s="278"/>
      <c r="G383" s="278"/>
      <c r="H383" s="278"/>
      <c r="I383" s="278"/>
      <c r="J383" s="62">
        <v>500</v>
      </c>
      <c r="K383" s="62">
        <v>500</v>
      </c>
      <c r="L383" s="199"/>
      <c r="M383" s="12"/>
      <c r="N383" s="12"/>
      <c r="O383" s="12"/>
      <c r="P383" s="12"/>
      <c r="Q383" s="12"/>
      <c r="R383" s="12"/>
      <c r="S383" s="12"/>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row>
    <row r="384" spans="1:93" x14ac:dyDescent="0.4">
      <c r="A384" s="12"/>
      <c r="B384" s="12"/>
      <c r="C384" s="67">
        <v>413</v>
      </c>
      <c r="D384" s="276" t="s">
        <v>48</v>
      </c>
      <c r="E384" s="276"/>
      <c r="F384" s="276"/>
      <c r="G384" s="276"/>
      <c r="H384" s="276"/>
      <c r="I384" s="276"/>
      <c r="J384" s="68">
        <f>SUM(J385)</f>
        <v>0</v>
      </c>
      <c r="K384" s="68">
        <f>SUM(K385)</f>
        <v>0</v>
      </c>
      <c r="M384" s="12"/>
      <c r="N384" s="12"/>
      <c r="O384" s="12"/>
      <c r="P384" s="12"/>
      <c r="Q384" s="12"/>
      <c r="R384" s="12"/>
      <c r="S384" s="12"/>
    </row>
    <row r="385" spans="1:93" s="9" customFormat="1" x14ac:dyDescent="0.4">
      <c r="A385" s="12"/>
      <c r="B385" s="12"/>
      <c r="C385" s="67"/>
      <c r="D385" s="13">
        <v>4135</v>
      </c>
      <c r="E385" s="278" t="s">
        <v>51</v>
      </c>
      <c r="F385" s="278"/>
      <c r="G385" s="278"/>
      <c r="H385" s="278"/>
      <c r="I385" s="278"/>
      <c r="J385" s="62">
        <v>0</v>
      </c>
      <c r="K385" s="62">
        <v>0</v>
      </c>
      <c r="L385" s="193"/>
      <c r="M385" s="12"/>
      <c r="N385" s="12"/>
      <c r="O385" s="12"/>
      <c r="P385" s="12"/>
      <c r="Q385" s="12"/>
      <c r="R385" s="12"/>
      <c r="S385" s="12"/>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row>
    <row r="386" spans="1:93" x14ac:dyDescent="0.4">
      <c r="A386" s="12"/>
      <c r="B386" s="12"/>
      <c r="C386" s="67">
        <v>414</v>
      </c>
      <c r="D386" s="276" t="s">
        <v>52</v>
      </c>
      <c r="E386" s="276"/>
      <c r="F386" s="276"/>
      <c r="G386" s="276"/>
      <c r="H386" s="276"/>
      <c r="I386" s="276"/>
      <c r="J386" s="68">
        <f>SUM(J387:J390)</f>
        <v>26700</v>
      </c>
      <c r="K386" s="68">
        <f>SUM(K387:K390)</f>
        <v>17000</v>
      </c>
      <c r="M386" s="12"/>
      <c r="N386" s="12"/>
      <c r="O386" s="12"/>
      <c r="P386" s="12"/>
      <c r="Q386" s="12"/>
      <c r="R386" s="12"/>
      <c r="S386" s="12"/>
    </row>
    <row r="387" spans="1:93" s="9" customFormat="1" x14ac:dyDescent="0.4">
      <c r="A387" s="12"/>
      <c r="B387" s="12"/>
      <c r="C387" s="67"/>
      <c r="D387" s="13">
        <v>4141</v>
      </c>
      <c r="E387" s="278" t="s">
        <v>53</v>
      </c>
      <c r="F387" s="278"/>
      <c r="G387" s="278"/>
      <c r="H387" s="278"/>
      <c r="I387" s="278"/>
      <c r="J387" s="62">
        <v>1200</v>
      </c>
      <c r="K387" s="62">
        <v>1200</v>
      </c>
      <c r="L387" s="193"/>
      <c r="M387" s="12"/>
      <c r="N387" s="12"/>
      <c r="O387" s="12"/>
      <c r="P387" s="12"/>
      <c r="Q387" s="12"/>
      <c r="R387" s="12"/>
      <c r="S387" s="12"/>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row>
    <row r="388" spans="1:93" s="9" customFormat="1" x14ac:dyDescent="0.4">
      <c r="A388" s="12"/>
      <c r="B388" s="12"/>
      <c r="C388" s="67"/>
      <c r="D388" s="13">
        <v>4142</v>
      </c>
      <c r="E388" s="278" t="s">
        <v>54</v>
      </c>
      <c r="F388" s="278"/>
      <c r="G388" s="278"/>
      <c r="H388" s="278"/>
      <c r="I388" s="278"/>
      <c r="J388" s="62">
        <v>500</v>
      </c>
      <c r="K388" s="62">
        <v>500</v>
      </c>
      <c r="L388" s="193"/>
      <c r="M388" s="12"/>
      <c r="N388" s="12"/>
      <c r="O388" s="12"/>
      <c r="P388" s="12"/>
      <c r="Q388" s="12"/>
      <c r="R388" s="12"/>
      <c r="S388" s="12"/>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row>
    <row r="389" spans="1:93" s="9" customFormat="1" x14ac:dyDescent="0.4">
      <c r="A389" s="12"/>
      <c r="B389" s="12"/>
      <c r="C389" s="67"/>
      <c r="D389" s="13">
        <v>4148</v>
      </c>
      <c r="E389" s="278" t="s">
        <v>58</v>
      </c>
      <c r="F389" s="278"/>
      <c r="G389" s="278"/>
      <c r="H389" s="278"/>
      <c r="I389" s="278"/>
      <c r="J389" s="62">
        <v>300</v>
      </c>
      <c r="K389" s="62">
        <v>300</v>
      </c>
      <c r="L389" s="193"/>
      <c r="M389" s="12"/>
      <c r="N389" s="12"/>
      <c r="O389" s="12"/>
      <c r="P389" s="12"/>
      <c r="Q389" s="12"/>
      <c r="R389" s="12"/>
      <c r="S389" s="12"/>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row>
    <row r="390" spans="1:93" s="9" customFormat="1" x14ac:dyDescent="0.4">
      <c r="A390" s="12"/>
      <c r="B390" s="12"/>
      <c r="C390" s="67"/>
      <c r="D390" s="13">
        <v>4149</v>
      </c>
      <c r="E390" s="278" t="s">
        <v>59</v>
      </c>
      <c r="F390" s="278"/>
      <c r="G390" s="278"/>
      <c r="H390" s="278"/>
      <c r="I390" s="278"/>
      <c r="J390" s="62">
        <v>24700</v>
      </c>
      <c r="K390" s="62">
        <v>15000</v>
      </c>
      <c r="L390" s="191"/>
      <c r="M390" s="12"/>
      <c r="N390" s="12"/>
      <c r="O390" s="12"/>
      <c r="P390" s="12"/>
      <c r="Q390" s="12"/>
      <c r="R390" s="12"/>
      <c r="S390" s="12"/>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row>
    <row r="391" spans="1:93" x14ac:dyDescent="0.4">
      <c r="A391" s="12"/>
      <c r="B391" s="12"/>
      <c r="C391" s="332">
        <v>418</v>
      </c>
      <c r="D391" s="276" t="s">
        <v>125</v>
      </c>
      <c r="E391" s="276"/>
      <c r="F391" s="276"/>
      <c r="G391" s="276"/>
      <c r="H391" s="276"/>
      <c r="I391" s="276"/>
      <c r="J391" s="68">
        <f>SUM(J392)</f>
        <v>344000</v>
      </c>
      <c r="K391" s="68">
        <f>SUM(K392)</f>
        <v>544000</v>
      </c>
      <c r="L391" s="191"/>
      <c r="M391" s="12"/>
      <c r="N391" s="12"/>
      <c r="O391" s="12"/>
      <c r="P391" s="12"/>
      <c r="Q391" s="12"/>
      <c r="R391" s="12"/>
      <c r="S391" s="12"/>
    </row>
    <row r="392" spans="1:93" s="9" customFormat="1" x14ac:dyDescent="0.4">
      <c r="A392" s="12"/>
      <c r="B392" s="12"/>
      <c r="C392" s="332"/>
      <c r="D392" s="13">
        <v>41811</v>
      </c>
      <c r="E392" s="278" t="s">
        <v>126</v>
      </c>
      <c r="F392" s="278"/>
      <c r="G392" s="278"/>
      <c r="H392" s="278"/>
      <c r="I392" s="278"/>
      <c r="J392" s="62">
        <v>344000</v>
      </c>
      <c r="K392" s="92">
        <v>544000</v>
      </c>
      <c r="L392" s="191"/>
      <c r="M392" s="12"/>
      <c r="N392" s="12"/>
      <c r="O392" s="12"/>
      <c r="P392" s="12"/>
      <c r="Q392" s="12"/>
      <c r="R392" s="12"/>
      <c r="S392" s="1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row>
    <row r="393" spans="1:93" ht="48.75" customHeight="1" x14ac:dyDescent="0.4">
      <c r="A393" s="12"/>
      <c r="B393" s="12"/>
      <c r="C393" s="108">
        <v>431</v>
      </c>
      <c r="D393" s="370" t="s">
        <v>10</v>
      </c>
      <c r="E393" s="371"/>
      <c r="F393" s="371"/>
      <c r="G393" s="371"/>
      <c r="H393" s="371"/>
      <c r="I393" s="372"/>
      <c r="J393" s="68">
        <f>SUM(J394)</f>
        <v>0</v>
      </c>
      <c r="K393" s="68">
        <f>SUM(K394)</f>
        <v>0</v>
      </c>
      <c r="L393" s="191"/>
      <c r="M393" s="15"/>
      <c r="N393" s="12"/>
      <c r="O393" s="12"/>
      <c r="P393" s="12"/>
      <c r="Q393" s="12"/>
      <c r="R393" s="12"/>
      <c r="S393" s="12"/>
    </row>
    <row r="394" spans="1:93" s="9" customFormat="1" x14ac:dyDescent="0.4">
      <c r="A394" s="12"/>
      <c r="B394" s="12"/>
      <c r="C394" s="108"/>
      <c r="D394" s="13">
        <v>43182</v>
      </c>
      <c r="E394" s="373" t="s">
        <v>175</v>
      </c>
      <c r="F394" s="373"/>
      <c r="G394" s="373"/>
      <c r="H394" s="373"/>
      <c r="I394" s="373"/>
      <c r="J394" s="62">
        <v>0</v>
      </c>
      <c r="K394" s="62">
        <v>0</v>
      </c>
      <c r="L394" s="191"/>
      <c r="M394" s="12"/>
      <c r="N394" s="12"/>
      <c r="O394" s="12"/>
      <c r="P394" s="12"/>
      <c r="Q394" s="12"/>
      <c r="R394" s="12"/>
      <c r="S394" s="12"/>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row>
    <row r="395" spans="1:93" ht="30.75" thickBot="1" x14ac:dyDescent="0.45">
      <c r="A395" s="12"/>
      <c r="B395" s="12"/>
      <c r="C395" s="94">
        <v>4</v>
      </c>
      <c r="D395" s="292" t="s">
        <v>89</v>
      </c>
      <c r="E395" s="292"/>
      <c r="F395" s="292"/>
      <c r="G395" s="292"/>
      <c r="H395" s="292"/>
      <c r="I395" s="292"/>
      <c r="J395" s="95">
        <f>SUM(J375+J381+J384+J386+J391+J393)</f>
        <v>477250</v>
      </c>
      <c r="K395" s="95">
        <f>SUM(K375+K381+K384+K386+K391+K393)</f>
        <v>655815</v>
      </c>
      <c r="L395" s="191"/>
      <c r="M395" s="12"/>
      <c r="N395" s="12"/>
      <c r="O395" s="12"/>
      <c r="P395" s="12"/>
      <c r="Q395" s="12"/>
      <c r="R395" s="12"/>
      <c r="S395" s="12"/>
    </row>
    <row r="396" spans="1:93" ht="42" customHeight="1" thickTop="1" thickBot="1" x14ac:dyDescent="0.45">
      <c r="A396" s="12"/>
      <c r="B396" s="12"/>
      <c r="C396" s="8"/>
      <c r="D396" s="8"/>
      <c r="E396" s="8"/>
      <c r="F396" s="8"/>
      <c r="G396" s="8"/>
      <c r="H396" s="8"/>
      <c r="I396" s="8"/>
      <c r="J396" s="8"/>
      <c r="K396" s="8"/>
      <c r="L396" s="191"/>
      <c r="M396" s="12"/>
      <c r="N396" s="12"/>
      <c r="O396" s="12"/>
      <c r="P396" s="12"/>
      <c r="Q396" s="12"/>
      <c r="R396" s="12"/>
      <c r="S396" s="12"/>
    </row>
    <row r="397" spans="1:93" ht="54.75" thickTop="1" thickBot="1" x14ac:dyDescent="0.55000000000000004">
      <c r="A397" s="12"/>
      <c r="B397" s="12"/>
      <c r="C397" s="103" t="s">
        <v>37</v>
      </c>
      <c r="D397" s="104" t="s">
        <v>37</v>
      </c>
      <c r="E397" s="295" t="s">
        <v>14</v>
      </c>
      <c r="F397" s="295"/>
      <c r="G397" s="295"/>
      <c r="H397" s="295"/>
      <c r="I397" s="295"/>
      <c r="J397" s="105" t="s">
        <v>177</v>
      </c>
      <c r="K397" s="181" t="s">
        <v>205</v>
      </c>
      <c r="L397" s="195"/>
      <c r="M397" s="12"/>
      <c r="N397" s="12"/>
      <c r="O397" s="12"/>
      <c r="P397" s="12"/>
      <c r="Q397" s="12"/>
      <c r="R397" s="12"/>
      <c r="S397" s="12"/>
    </row>
    <row r="398" spans="1:93" ht="33" thickTop="1" thickBot="1" x14ac:dyDescent="0.55000000000000004">
      <c r="A398" s="12"/>
      <c r="B398" s="12"/>
      <c r="C398" s="85"/>
      <c r="D398" s="294" t="s">
        <v>158</v>
      </c>
      <c r="E398" s="294"/>
      <c r="F398" s="294"/>
      <c r="G398" s="294"/>
      <c r="H398" s="294"/>
      <c r="I398" s="294"/>
      <c r="J398" s="107"/>
      <c r="K398" s="183"/>
      <c r="L398" s="195"/>
      <c r="M398" s="12"/>
      <c r="N398" s="8"/>
      <c r="O398" s="12"/>
      <c r="P398" s="12"/>
      <c r="Q398" s="12"/>
      <c r="R398" s="12"/>
      <c r="S398" s="12"/>
    </row>
    <row r="399" spans="1:93" ht="31.5" customHeight="1" thickTop="1" x14ac:dyDescent="0.5">
      <c r="A399" s="12"/>
      <c r="B399" s="12"/>
      <c r="C399" s="81">
        <v>411</v>
      </c>
      <c r="D399" s="374" t="s">
        <v>38</v>
      </c>
      <c r="E399" s="375"/>
      <c r="F399" s="375"/>
      <c r="G399" s="375"/>
      <c r="H399" s="375"/>
      <c r="I399" s="376"/>
      <c r="J399" s="143">
        <f>SUM(J400:J404)</f>
        <v>62050</v>
      </c>
      <c r="K399" s="143">
        <f>SUM(K400:K404)</f>
        <v>69450</v>
      </c>
      <c r="L399" s="195"/>
      <c r="M399" s="12"/>
      <c r="N399" s="12"/>
      <c r="O399" s="12"/>
      <c r="P399" s="12"/>
      <c r="Q399" s="12"/>
      <c r="R399" s="12"/>
      <c r="S399" s="12"/>
    </row>
    <row r="400" spans="1:93" s="9" customFormat="1" ht="31.5" x14ac:dyDescent="0.5">
      <c r="A400" s="12"/>
      <c r="B400" s="12"/>
      <c r="C400" s="67"/>
      <c r="D400" s="13">
        <v>4111</v>
      </c>
      <c r="E400" s="278" t="s">
        <v>39</v>
      </c>
      <c r="F400" s="278"/>
      <c r="G400" s="278"/>
      <c r="H400" s="278"/>
      <c r="I400" s="278"/>
      <c r="J400" s="62">
        <v>38000</v>
      </c>
      <c r="K400" s="62">
        <v>50340</v>
      </c>
      <c r="L400" s="195"/>
      <c r="M400" s="12"/>
      <c r="N400" s="12"/>
      <c r="O400" s="12"/>
      <c r="P400" s="12"/>
      <c r="Q400" s="12"/>
      <c r="R400" s="12"/>
      <c r="S400" s="12"/>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row>
    <row r="401" spans="1:93" s="9" customFormat="1" ht="31.5" x14ac:dyDescent="0.5">
      <c r="A401" s="12"/>
      <c r="B401" s="12"/>
      <c r="C401" s="67"/>
      <c r="D401" s="13">
        <v>4112</v>
      </c>
      <c r="E401" s="278" t="s">
        <v>40</v>
      </c>
      <c r="F401" s="278"/>
      <c r="G401" s="278"/>
      <c r="H401" s="278"/>
      <c r="I401" s="278"/>
      <c r="J401" s="62">
        <v>5100</v>
      </c>
      <c r="K401" s="62">
        <v>2990</v>
      </c>
      <c r="L401" s="195"/>
      <c r="M401" s="12"/>
      <c r="N401" s="12"/>
      <c r="O401" s="12"/>
      <c r="P401" s="12"/>
      <c r="Q401" s="12"/>
      <c r="R401" s="12"/>
      <c r="S401" s="12"/>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row>
    <row r="402" spans="1:93" s="9" customFormat="1" ht="31.5" x14ac:dyDescent="0.5">
      <c r="A402" s="12"/>
      <c r="B402" s="12"/>
      <c r="C402" s="67"/>
      <c r="D402" s="13">
        <v>4113</v>
      </c>
      <c r="E402" s="278" t="s">
        <v>41</v>
      </c>
      <c r="F402" s="278"/>
      <c r="G402" s="278"/>
      <c r="H402" s="278"/>
      <c r="I402" s="278"/>
      <c r="J402" s="62">
        <v>13100</v>
      </c>
      <c r="K402" s="62">
        <v>10790</v>
      </c>
      <c r="L402" s="199"/>
      <c r="M402" s="12"/>
      <c r="N402" s="12"/>
      <c r="O402" s="12"/>
      <c r="P402" s="12"/>
      <c r="Q402" s="12"/>
      <c r="R402" s="12"/>
      <c r="S402" s="1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row>
    <row r="403" spans="1:93" s="9" customFormat="1" ht="31.5" x14ac:dyDescent="0.5">
      <c r="A403" s="12"/>
      <c r="B403" s="12"/>
      <c r="C403" s="67"/>
      <c r="D403" s="13">
        <v>4114</v>
      </c>
      <c r="E403" s="278" t="s">
        <v>42</v>
      </c>
      <c r="F403" s="278"/>
      <c r="G403" s="278"/>
      <c r="H403" s="278"/>
      <c r="I403" s="278"/>
      <c r="J403" s="62">
        <v>5200</v>
      </c>
      <c r="K403" s="62">
        <v>4680</v>
      </c>
      <c r="L403" s="199"/>
      <c r="M403" s="12"/>
      <c r="N403" s="12"/>
      <c r="O403" s="12"/>
      <c r="P403" s="12"/>
      <c r="Q403" s="12"/>
      <c r="R403" s="12"/>
      <c r="S403" s="12"/>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row>
    <row r="404" spans="1:93" s="9" customFormat="1" ht="31.5" x14ac:dyDescent="0.5">
      <c r="A404" s="12"/>
      <c r="B404" s="12"/>
      <c r="C404" s="67"/>
      <c r="D404" s="13">
        <v>4115</v>
      </c>
      <c r="E404" s="278" t="s">
        <v>43</v>
      </c>
      <c r="F404" s="278"/>
      <c r="G404" s="278"/>
      <c r="H404" s="278"/>
      <c r="I404" s="278"/>
      <c r="J404" s="62">
        <v>650</v>
      </c>
      <c r="K404" s="62">
        <v>650</v>
      </c>
      <c r="L404" s="199"/>
      <c r="M404" s="12"/>
      <c r="N404" s="12"/>
      <c r="O404" s="12"/>
      <c r="P404" s="12"/>
      <c r="Q404" s="12"/>
      <c r="R404" s="12"/>
      <c r="S404" s="12"/>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row>
    <row r="405" spans="1:93" x14ac:dyDescent="0.4">
      <c r="A405" s="12"/>
      <c r="B405" s="12"/>
      <c r="C405" s="67">
        <v>412</v>
      </c>
      <c r="D405" s="276" t="s">
        <v>44</v>
      </c>
      <c r="E405" s="276"/>
      <c r="F405" s="276"/>
      <c r="G405" s="276"/>
      <c r="H405" s="276"/>
      <c r="I405" s="276"/>
      <c r="J405" s="68">
        <f>SUM(J406:J407)</f>
        <v>850</v>
      </c>
      <c r="K405" s="68">
        <f>SUM(K406:K407)</f>
        <v>850</v>
      </c>
      <c r="M405" s="12"/>
      <c r="N405" s="12"/>
      <c r="O405" s="12"/>
      <c r="P405" s="12"/>
      <c r="Q405" s="12"/>
      <c r="R405" s="12"/>
      <c r="S405" s="12"/>
    </row>
    <row r="406" spans="1:93" s="9" customFormat="1" x14ac:dyDescent="0.4">
      <c r="A406" s="12"/>
      <c r="B406" s="12"/>
      <c r="C406" s="67"/>
      <c r="D406" s="13">
        <v>4123</v>
      </c>
      <c r="E406" s="278" t="s">
        <v>45</v>
      </c>
      <c r="F406" s="278"/>
      <c r="G406" s="278"/>
      <c r="H406" s="278"/>
      <c r="I406" s="278"/>
      <c r="J406" s="62">
        <v>0</v>
      </c>
      <c r="K406" s="62">
        <v>0</v>
      </c>
      <c r="L406" s="193"/>
      <c r="M406" s="12"/>
      <c r="N406" s="12"/>
      <c r="O406" s="12"/>
      <c r="P406" s="12"/>
      <c r="Q406" s="12"/>
      <c r="R406" s="12"/>
      <c r="S406" s="12"/>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row>
    <row r="407" spans="1:93" s="9" customFormat="1" ht="31.5" x14ac:dyDescent="0.5">
      <c r="A407" s="12"/>
      <c r="B407" s="12"/>
      <c r="C407" s="67"/>
      <c r="D407" s="13">
        <v>4127</v>
      </c>
      <c r="E407" s="278" t="s">
        <v>47</v>
      </c>
      <c r="F407" s="278"/>
      <c r="G407" s="278"/>
      <c r="H407" s="278"/>
      <c r="I407" s="278"/>
      <c r="J407" s="62">
        <v>850</v>
      </c>
      <c r="K407" s="62">
        <v>850</v>
      </c>
      <c r="L407" s="199"/>
      <c r="M407" s="12"/>
      <c r="N407" s="12"/>
      <c r="O407" s="12"/>
      <c r="P407" s="12"/>
      <c r="Q407" s="12"/>
      <c r="R407" s="12"/>
      <c r="S407" s="12"/>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row>
    <row r="408" spans="1:93" x14ac:dyDescent="0.4">
      <c r="A408" s="12"/>
      <c r="B408" s="12"/>
      <c r="C408" s="67">
        <v>413</v>
      </c>
      <c r="D408" s="276" t="s">
        <v>48</v>
      </c>
      <c r="E408" s="276"/>
      <c r="F408" s="276"/>
      <c r="G408" s="276"/>
      <c r="H408" s="276"/>
      <c r="I408" s="276"/>
      <c r="J408" s="68">
        <f>SUM(J409)</f>
        <v>0</v>
      </c>
      <c r="K408" s="68">
        <f>SUM(K409)</f>
        <v>0</v>
      </c>
      <c r="M408" s="12"/>
      <c r="N408" s="12"/>
      <c r="O408" s="12"/>
      <c r="P408" s="12"/>
      <c r="Q408" s="12"/>
      <c r="R408" s="12"/>
      <c r="S408" s="12"/>
    </row>
    <row r="409" spans="1:93" s="9" customFormat="1" x14ac:dyDescent="0.4">
      <c r="A409" s="12"/>
      <c r="B409" s="12"/>
      <c r="C409" s="67"/>
      <c r="D409" s="13">
        <v>4135</v>
      </c>
      <c r="E409" s="278" t="s">
        <v>51</v>
      </c>
      <c r="F409" s="278"/>
      <c r="G409" s="278"/>
      <c r="H409" s="278"/>
      <c r="I409" s="278"/>
      <c r="J409" s="62">
        <v>0</v>
      </c>
      <c r="K409" s="62">
        <v>0</v>
      </c>
      <c r="L409" s="193"/>
      <c r="M409" s="12"/>
      <c r="N409" s="12"/>
      <c r="O409" s="12"/>
      <c r="P409" s="12"/>
      <c r="Q409" s="12"/>
      <c r="R409" s="12"/>
      <c r="S409" s="12"/>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row>
    <row r="410" spans="1:93" x14ac:dyDescent="0.4">
      <c r="A410" s="12"/>
      <c r="B410" s="12"/>
      <c r="C410" s="67">
        <v>414</v>
      </c>
      <c r="D410" s="276" t="s">
        <v>52</v>
      </c>
      <c r="E410" s="276"/>
      <c r="F410" s="276"/>
      <c r="G410" s="276"/>
      <c r="H410" s="276"/>
      <c r="I410" s="276"/>
      <c r="J410" s="68">
        <f>SUM(J411:J414)</f>
        <v>61150</v>
      </c>
      <c r="K410" s="68">
        <f>SUM(K411:K414)</f>
        <v>55150</v>
      </c>
      <c r="M410" s="12"/>
      <c r="N410" s="12"/>
      <c r="O410" s="12"/>
      <c r="P410" s="12"/>
      <c r="Q410" s="12"/>
      <c r="R410" s="12"/>
      <c r="S410" s="12"/>
    </row>
    <row r="411" spans="1:93" s="9" customFormat="1" x14ac:dyDescent="0.4">
      <c r="A411" s="12"/>
      <c r="B411" s="12"/>
      <c r="C411" s="67"/>
      <c r="D411" s="13">
        <v>4141</v>
      </c>
      <c r="E411" s="278" t="s">
        <v>53</v>
      </c>
      <c r="F411" s="278"/>
      <c r="G411" s="278"/>
      <c r="H411" s="278"/>
      <c r="I411" s="278"/>
      <c r="J411" s="62">
        <v>400</v>
      </c>
      <c r="K411" s="62">
        <v>400</v>
      </c>
      <c r="L411" s="193"/>
      <c r="M411" s="12"/>
      <c r="N411" s="12"/>
      <c r="O411" s="12"/>
      <c r="P411" s="12"/>
      <c r="Q411" s="12"/>
      <c r="R411" s="12"/>
      <c r="S411" s="12"/>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row>
    <row r="412" spans="1:93" s="9" customFormat="1" x14ac:dyDescent="0.4">
      <c r="A412" s="12"/>
      <c r="B412" s="12"/>
      <c r="C412" s="67"/>
      <c r="D412" s="13">
        <v>4142</v>
      </c>
      <c r="E412" s="278" t="s">
        <v>54</v>
      </c>
      <c r="F412" s="278"/>
      <c r="G412" s="278"/>
      <c r="H412" s="278"/>
      <c r="I412" s="278"/>
      <c r="J412" s="62">
        <v>450</v>
      </c>
      <c r="K412" s="62">
        <v>450</v>
      </c>
      <c r="L412" s="193"/>
      <c r="M412" s="12"/>
      <c r="N412" s="12"/>
      <c r="O412" s="12"/>
      <c r="P412" s="12"/>
      <c r="Q412" s="12"/>
      <c r="R412" s="12"/>
      <c r="S412" s="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row>
    <row r="413" spans="1:93" s="9" customFormat="1" x14ac:dyDescent="0.4">
      <c r="A413" s="12"/>
      <c r="B413" s="12"/>
      <c r="C413" s="67"/>
      <c r="D413" s="13">
        <v>4148</v>
      </c>
      <c r="E413" s="278" t="s">
        <v>58</v>
      </c>
      <c r="F413" s="278"/>
      <c r="G413" s="278"/>
      <c r="H413" s="278"/>
      <c r="I413" s="278"/>
      <c r="J413" s="62">
        <v>300</v>
      </c>
      <c r="K413" s="62">
        <v>300</v>
      </c>
      <c r="L413" s="193"/>
      <c r="M413" s="12"/>
      <c r="N413" s="12"/>
      <c r="O413" s="12"/>
      <c r="P413" s="12"/>
      <c r="Q413" s="12"/>
      <c r="R413" s="12"/>
      <c r="S413" s="12"/>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row>
    <row r="414" spans="1:93" s="9" customFormat="1" x14ac:dyDescent="0.4">
      <c r="A414" s="12"/>
      <c r="B414" s="12"/>
      <c r="C414" s="67"/>
      <c r="D414" s="13">
        <v>4149</v>
      </c>
      <c r="E414" s="278" t="s">
        <v>59</v>
      </c>
      <c r="F414" s="278"/>
      <c r="G414" s="278"/>
      <c r="H414" s="278"/>
      <c r="I414" s="278"/>
      <c r="J414" s="62">
        <v>60000</v>
      </c>
      <c r="K414" s="62">
        <v>54000</v>
      </c>
      <c r="L414" s="193"/>
      <c r="M414" s="15"/>
      <c r="N414" s="12"/>
      <c r="O414" s="12"/>
      <c r="P414" s="12"/>
      <c r="Q414" s="12"/>
      <c r="R414" s="12"/>
      <c r="S414" s="12"/>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row>
    <row r="415" spans="1:93" s="9" customFormat="1" ht="61.5" customHeight="1" x14ac:dyDescent="0.4">
      <c r="A415" s="12"/>
      <c r="B415" s="12"/>
      <c r="C415" s="67">
        <v>431</v>
      </c>
      <c r="D415" s="277" t="s">
        <v>10</v>
      </c>
      <c r="E415" s="277"/>
      <c r="F415" s="277"/>
      <c r="G415" s="277"/>
      <c r="H415" s="277"/>
      <c r="I415" s="277"/>
      <c r="J415" s="142">
        <f>SUM(J416)</f>
        <v>1500</v>
      </c>
      <c r="K415" s="142">
        <v>1000</v>
      </c>
      <c r="L415" s="191"/>
      <c r="M415" s="12"/>
      <c r="N415" s="12"/>
      <c r="O415" s="12"/>
      <c r="P415" s="12"/>
      <c r="Q415" s="12"/>
      <c r="R415" s="12"/>
      <c r="S415" s="12"/>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row>
    <row r="416" spans="1:93" s="9" customFormat="1" ht="30.75" thickBot="1" x14ac:dyDescent="0.45">
      <c r="A416" s="12"/>
      <c r="B416" s="12"/>
      <c r="C416" s="77"/>
      <c r="D416" s="149">
        <v>43181</v>
      </c>
      <c r="E416" s="367" t="s">
        <v>79</v>
      </c>
      <c r="F416" s="367"/>
      <c r="G416" s="367"/>
      <c r="H416" s="367"/>
      <c r="I416" s="367"/>
      <c r="J416" s="63">
        <v>1500</v>
      </c>
      <c r="K416" s="63">
        <v>1000</v>
      </c>
      <c r="L416" s="191"/>
      <c r="M416" s="12"/>
      <c r="N416" s="12"/>
      <c r="O416" s="12"/>
      <c r="P416" s="12"/>
      <c r="Q416" s="12"/>
      <c r="R416" s="12"/>
      <c r="S416" s="12"/>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row>
    <row r="417" spans="1:93" ht="31.5" thickTop="1" thickBot="1" x14ac:dyDescent="0.45">
      <c r="A417" s="12"/>
      <c r="B417" s="12"/>
      <c r="C417" s="97">
        <v>4</v>
      </c>
      <c r="D417" s="296" t="s">
        <v>89</v>
      </c>
      <c r="E417" s="296"/>
      <c r="F417" s="296"/>
      <c r="G417" s="296"/>
      <c r="H417" s="296"/>
      <c r="I417" s="296"/>
      <c r="J417" s="98">
        <f>SUM(J399,J405,J408,J410,J415)</f>
        <v>125550</v>
      </c>
      <c r="K417" s="98">
        <f>SUM(K399,K405,K408,K410,K415)</f>
        <v>126450</v>
      </c>
      <c r="L417" s="191"/>
      <c r="M417" s="12"/>
      <c r="N417" s="12"/>
      <c r="O417" s="12"/>
      <c r="P417" s="12"/>
      <c r="Q417" s="12"/>
      <c r="R417" s="12"/>
      <c r="S417" s="12"/>
    </row>
    <row r="418" spans="1:93" ht="31.5" thickTop="1" thickBot="1" x14ac:dyDescent="0.45">
      <c r="A418" s="12"/>
      <c r="B418" s="12"/>
      <c r="C418" s="21"/>
      <c r="D418" s="22"/>
      <c r="E418" s="22"/>
      <c r="F418" s="22"/>
      <c r="G418" s="22"/>
      <c r="H418" s="22"/>
      <c r="I418" s="22"/>
      <c r="J418" s="23"/>
      <c r="K418" s="23"/>
      <c r="L418" s="200"/>
      <c r="M418" s="12"/>
      <c r="N418" s="8"/>
      <c r="O418" s="12"/>
      <c r="P418" s="12"/>
      <c r="Q418" s="12"/>
      <c r="R418" s="12"/>
      <c r="S418" s="12"/>
    </row>
    <row r="419" spans="1:93" ht="53.25" thickTop="1" thickBot="1" x14ac:dyDescent="0.45">
      <c r="A419" s="12"/>
      <c r="B419" s="12"/>
      <c r="C419" s="139" t="s">
        <v>37</v>
      </c>
      <c r="D419" s="140" t="s">
        <v>37</v>
      </c>
      <c r="E419" s="295" t="s">
        <v>14</v>
      </c>
      <c r="F419" s="295"/>
      <c r="G419" s="295"/>
      <c r="H419" s="295"/>
      <c r="I419" s="295"/>
      <c r="J419" s="105" t="s">
        <v>177</v>
      </c>
      <c r="K419" s="181" t="s">
        <v>205</v>
      </c>
      <c r="L419" s="191"/>
      <c r="M419" s="12"/>
      <c r="N419" s="12"/>
      <c r="O419" s="12"/>
      <c r="P419" s="12"/>
      <c r="Q419" s="12"/>
      <c r="R419" s="12"/>
      <c r="S419" s="12"/>
    </row>
    <row r="420" spans="1:93" ht="31.5" thickTop="1" thickBot="1" x14ac:dyDescent="0.45">
      <c r="A420" s="12"/>
      <c r="B420" s="12"/>
      <c r="C420" s="83"/>
      <c r="D420" s="377" t="s">
        <v>160</v>
      </c>
      <c r="E420" s="377"/>
      <c r="F420" s="377"/>
      <c r="G420" s="377"/>
      <c r="H420" s="377"/>
      <c r="I420" s="377"/>
      <c r="J420" s="109"/>
      <c r="K420" s="183"/>
      <c r="L420" s="191"/>
      <c r="M420" s="12"/>
      <c r="N420" s="12"/>
      <c r="O420" s="12"/>
      <c r="P420" s="12"/>
      <c r="Q420" s="12"/>
      <c r="R420" s="12"/>
      <c r="S420" s="12"/>
    </row>
    <row r="421" spans="1:93" ht="30.75" thickTop="1" x14ac:dyDescent="0.4">
      <c r="A421" s="12"/>
      <c r="B421" s="12"/>
      <c r="C421" s="81">
        <v>411</v>
      </c>
      <c r="D421" s="289" t="s">
        <v>38</v>
      </c>
      <c r="E421" s="289"/>
      <c r="F421" s="289"/>
      <c r="G421" s="289"/>
      <c r="H421" s="289"/>
      <c r="I421" s="289"/>
      <c r="J421" s="82">
        <f>SUM(J422:J426)</f>
        <v>92730</v>
      </c>
      <c r="K421" s="82">
        <f>SUM(K422:K426)</f>
        <v>75280</v>
      </c>
      <c r="L421" s="191"/>
      <c r="M421" s="12"/>
      <c r="N421" s="12"/>
      <c r="O421" s="12"/>
      <c r="P421" s="12"/>
      <c r="Q421" s="12"/>
      <c r="R421" s="12"/>
      <c r="S421" s="12"/>
    </row>
    <row r="422" spans="1:93" s="9" customFormat="1" ht="27" customHeight="1" x14ac:dyDescent="0.4">
      <c r="A422" s="12"/>
      <c r="B422" s="12"/>
      <c r="C422" s="67"/>
      <c r="D422" s="13">
        <v>4111</v>
      </c>
      <c r="E422" s="278" t="s">
        <v>39</v>
      </c>
      <c r="F422" s="278"/>
      <c r="G422" s="278"/>
      <c r="H422" s="278"/>
      <c r="I422" s="278"/>
      <c r="J422" s="62">
        <v>56300</v>
      </c>
      <c r="K422" s="62">
        <v>52300</v>
      </c>
      <c r="L422" s="193"/>
      <c r="M422" s="12"/>
      <c r="N422" s="12"/>
      <c r="O422" s="12"/>
      <c r="P422" s="12"/>
      <c r="Q422" s="12"/>
      <c r="R422" s="12"/>
      <c r="S422" s="1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row>
    <row r="423" spans="1:93" s="9" customFormat="1" x14ac:dyDescent="0.4">
      <c r="A423" s="12"/>
      <c r="B423" s="12"/>
      <c r="C423" s="67"/>
      <c r="D423" s="13">
        <v>4112</v>
      </c>
      <c r="E423" s="278" t="s">
        <v>40</v>
      </c>
      <c r="F423" s="278"/>
      <c r="G423" s="278"/>
      <c r="H423" s="278"/>
      <c r="I423" s="278"/>
      <c r="J423" s="62">
        <v>7600</v>
      </c>
      <c r="K423" s="62">
        <v>4000</v>
      </c>
      <c r="L423" s="191"/>
      <c r="M423" s="12"/>
      <c r="N423" s="12"/>
      <c r="O423" s="12"/>
      <c r="P423" s="12"/>
      <c r="Q423" s="12"/>
      <c r="R423" s="12"/>
      <c r="S423" s="12"/>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row>
    <row r="424" spans="1:93" s="9" customFormat="1" ht="29.25" customHeight="1" x14ac:dyDescent="0.4">
      <c r="A424" s="12"/>
      <c r="B424" s="12"/>
      <c r="C424" s="67"/>
      <c r="D424" s="13">
        <v>4113</v>
      </c>
      <c r="E424" s="278" t="s">
        <v>41</v>
      </c>
      <c r="F424" s="278"/>
      <c r="G424" s="278"/>
      <c r="H424" s="278"/>
      <c r="I424" s="278"/>
      <c r="J424" s="62">
        <v>19950</v>
      </c>
      <c r="K424" s="62">
        <v>11500</v>
      </c>
      <c r="L424" s="191"/>
      <c r="M424" s="12"/>
      <c r="N424" s="12"/>
      <c r="O424" s="12"/>
      <c r="P424" s="12"/>
      <c r="Q424" s="12"/>
      <c r="R424" s="12"/>
      <c r="S424" s="12"/>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row>
    <row r="425" spans="1:93" s="9" customFormat="1" x14ac:dyDescent="0.4">
      <c r="A425" s="12"/>
      <c r="B425" s="12"/>
      <c r="C425" s="67"/>
      <c r="D425" s="13">
        <v>4114</v>
      </c>
      <c r="E425" s="278" t="s">
        <v>42</v>
      </c>
      <c r="F425" s="278"/>
      <c r="G425" s="278"/>
      <c r="H425" s="278"/>
      <c r="I425" s="278"/>
      <c r="J425" s="62">
        <v>7900</v>
      </c>
      <c r="K425" s="62">
        <v>6500</v>
      </c>
      <c r="L425" s="191"/>
      <c r="M425" s="8"/>
      <c r="N425" s="12"/>
      <c r="O425" s="12"/>
      <c r="P425" s="12"/>
      <c r="Q425" s="12"/>
      <c r="R425" s="12"/>
      <c r="S425" s="12"/>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row>
    <row r="426" spans="1:93" s="9" customFormat="1" x14ac:dyDescent="0.4">
      <c r="A426" s="12"/>
      <c r="B426" s="12"/>
      <c r="C426" s="67"/>
      <c r="D426" s="13">
        <v>4115</v>
      </c>
      <c r="E426" s="278" t="s">
        <v>43</v>
      </c>
      <c r="F426" s="278"/>
      <c r="G426" s="278"/>
      <c r="H426" s="278"/>
      <c r="I426" s="278"/>
      <c r="J426" s="62">
        <v>980</v>
      </c>
      <c r="K426" s="62">
        <v>980</v>
      </c>
      <c r="L426" s="193"/>
      <c r="M426" s="8"/>
      <c r="N426" s="12"/>
      <c r="O426" s="12"/>
      <c r="P426" s="12"/>
      <c r="Q426" s="12"/>
      <c r="R426" s="12"/>
      <c r="S426" s="12"/>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row>
    <row r="427" spans="1:93" x14ac:dyDescent="0.4">
      <c r="A427" s="12"/>
      <c r="B427" s="12"/>
      <c r="C427" s="67">
        <v>412</v>
      </c>
      <c r="D427" s="276" t="s">
        <v>44</v>
      </c>
      <c r="E427" s="276"/>
      <c r="F427" s="276"/>
      <c r="G427" s="276"/>
      <c r="H427" s="276"/>
      <c r="I427" s="276"/>
      <c r="J427" s="68">
        <f>SUM(J428:J429)</f>
        <v>200</v>
      </c>
      <c r="K427" s="68">
        <f>SUM(K428:K429)</f>
        <v>200</v>
      </c>
      <c r="M427" s="8"/>
      <c r="N427" s="12"/>
      <c r="O427" s="12"/>
      <c r="P427" s="12"/>
      <c r="Q427" s="12"/>
      <c r="R427" s="12"/>
      <c r="S427" s="12"/>
    </row>
    <row r="428" spans="1:93" s="9" customFormat="1" x14ac:dyDescent="0.4">
      <c r="A428" s="12"/>
      <c r="B428" s="12"/>
      <c r="C428" s="67"/>
      <c r="D428" s="13">
        <v>4123</v>
      </c>
      <c r="E428" s="278" t="s">
        <v>45</v>
      </c>
      <c r="F428" s="278"/>
      <c r="G428" s="278"/>
      <c r="H428" s="278"/>
      <c r="I428" s="278"/>
      <c r="J428" s="62">
        <v>0</v>
      </c>
      <c r="K428" s="62">
        <v>0</v>
      </c>
      <c r="L428" s="193"/>
      <c r="M428" s="8"/>
      <c r="N428" s="12"/>
      <c r="O428" s="12"/>
      <c r="P428" s="12"/>
      <c r="Q428" s="12"/>
      <c r="R428" s="12"/>
      <c r="S428" s="12"/>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row>
    <row r="429" spans="1:93" s="9" customFormat="1" ht="31.5" x14ac:dyDescent="0.5">
      <c r="A429" s="12"/>
      <c r="B429" s="12"/>
      <c r="C429" s="67"/>
      <c r="D429" s="13">
        <v>4127</v>
      </c>
      <c r="E429" s="278" t="s">
        <v>47</v>
      </c>
      <c r="F429" s="278"/>
      <c r="G429" s="278"/>
      <c r="H429" s="278"/>
      <c r="I429" s="278"/>
      <c r="J429" s="62">
        <v>200</v>
      </c>
      <c r="K429" s="62">
        <v>200</v>
      </c>
      <c r="L429" s="199"/>
      <c r="M429" s="8"/>
      <c r="N429" s="12"/>
      <c r="O429" s="12"/>
      <c r="P429" s="12"/>
      <c r="Q429" s="12"/>
      <c r="R429" s="12"/>
      <c r="S429" s="12"/>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row>
    <row r="430" spans="1:93" x14ac:dyDescent="0.4">
      <c r="A430" s="12"/>
      <c r="B430" s="12"/>
      <c r="C430" s="67">
        <v>413</v>
      </c>
      <c r="D430" s="276" t="s">
        <v>48</v>
      </c>
      <c r="E430" s="276"/>
      <c r="F430" s="276"/>
      <c r="G430" s="276"/>
      <c r="H430" s="276"/>
      <c r="I430" s="276"/>
      <c r="J430" s="68">
        <f>SUM(J431)</f>
        <v>0</v>
      </c>
      <c r="K430" s="68">
        <f>SUM(K431)</f>
        <v>0</v>
      </c>
      <c r="M430" s="8"/>
      <c r="N430" s="12"/>
      <c r="O430" s="12"/>
      <c r="P430" s="12"/>
      <c r="Q430" s="12"/>
      <c r="R430" s="12"/>
      <c r="S430" s="12"/>
    </row>
    <row r="431" spans="1:93" s="9" customFormat="1" x14ac:dyDescent="0.4">
      <c r="A431" s="12"/>
      <c r="B431" s="12"/>
      <c r="C431" s="67"/>
      <c r="D431" s="13">
        <v>4135</v>
      </c>
      <c r="E431" s="278" t="s">
        <v>51</v>
      </c>
      <c r="F431" s="278"/>
      <c r="G431" s="278"/>
      <c r="H431" s="278"/>
      <c r="I431" s="278"/>
      <c r="J431" s="62">
        <v>0</v>
      </c>
      <c r="K431" s="62">
        <v>0</v>
      </c>
      <c r="L431" s="193"/>
      <c r="M431" s="8"/>
      <c r="N431" s="12"/>
      <c r="O431" s="12"/>
      <c r="P431" s="12"/>
      <c r="Q431" s="12"/>
      <c r="R431" s="12"/>
      <c r="S431" s="12"/>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row>
    <row r="432" spans="1:93" x14ac:dyDescent="0.4">
      <c r="A432" s="12"/>
      <c r="B432" s="12"/>
      <c r="C432" s="67">
        <v>414</v>
      </c>
      <c r="D432" s="276" t="s">
        <v>52</v>
      </c>
      <c r="E432" s="276"/>
      <c r="F432" s="276"/>
      <c r="G432" s="276"/>
      <c r="H432" s="276"/>
      <c r="I432" s="276"/>
      <c r="J432" s="68">
        <f>SUM(J433:J437)</f>
        <v>11650</v>
      </c>
      <c r="K432" s="68">
        <f>SUM(K433:K437)</f>
        <v>11650</v>
      </c>
      <c r="M432" s="8"/>
      <c r="N432" s="12"/>
      <c r="O432" s="12"/>
      <c r="P432" s="12"/>
      <c r="Q432" s="12"/>
      <c r="R432" s="12"/>
      <c r="S432" s="12"/>
    </row>
    <row r="433" spans="1:93" s="9" customFormat="1" x14ac:dyDescent="0.4">
      <c r="A433" s="12"/>
      <c r="B433" s="12"/>
      <c r="C433" s="67"/>
      <c r="D433" s="13">
        <v>4141</v>
      </c>
      <c r="E433" s="278" t="s">
        <v>53</v>
      </c>
      <c r="F433" s="278"/>
      <c r="G433" s="278"/>
      <c r="H433" s="278"/>
      <c r="I433" s="278"/>
      <c r="J433" s="62">
        <v>150</v>
      </c>
      <c r="K433" s="62">
        <v>150</v>
      </c>
      <c r="L433" s="193"/>
      <c r="M433" s="8"/>
      <c r="N433" s="12"/>
      <c r="O433" s="12"/>
      <c r="P433" s="12"/>
      <c r="Q433" s="12"/>
      <c r="R433" s="12"/>
      <c r="S433" s="12"/>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row>
    <row r="434" spans="1:93" s="9" customFormat="1" x14ac:dyDescent="0.4">
      <c r="A434" s="12"/>
      <c r="B434" s="12"/>
      <c r="C434" s="67"/>
      <c r="D434" s="13">
        <v>4142</v>
      </c>
      <c r="E434" s="278" t="s">
        <v>54</v>
      </c>
      <c r="F434" s="278"/>
      <c r="G434" s="278"/>
      <c r="H434" s="278"/>
      <c r="I434" s="278"/>
      <c r="J434" s="62">
        <v>200</v>
      </c>
      <c r="K434" s="62">
        <v>200</v>
      </c>
      <c r="L434" s="193"/>
      <c r="M434" s="15"/>
      <c r="N434" s="12"/>
      <c r="O434" s="12"/>
      <c r="P434" s="12"/>
      <c r="Q434" s="12"/>
      <c r="R434" s="12"/>
      <c r="S434" s="12"/>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row>
    <row r="435" spans="1:93" s="9" customFormat="1" x14ac:dyDescent="0.4">
      <c r="A435" s="12"/>
      <c r="B435" s="12"/>
      <c r="C435" s="67"/>
      <c r="D435" s="13">
        <v>4146</v>
      </c>
      <c r="E435" s="278" t="s">
        <v>141</v>
      </c>
      <c r="F435" s="278"/>
      <c r="G435" s="278"/>
      <c r="H435" s="278"/>
      <c r="I435" s="278"/>
      <c r="J435" s="62">
        <v>10000</v>
      </c>
      <c r="K435" s="62">
        <v>10000</v>
      </c>
      <c r="L435" s="193"/>
      <c r="M435" s="15"/>
      <c r="N435" s="12"/>
      <c r="O435" s="12"/>
      <c r="P435" s="12"/>
      <c r="Q435" s="12"/>
      <c r="R435" s="12"/>
      <c r="S435" s="12"/>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row>
    <row r="436" spans="1:93" s="9" customFormat="1" x14ac:dyDescent="0.4">
      <c r="A436" s="12"/>
      <c r="B436" s="12"/>
      <c r="C436" s="67"/>
      <c r="D436" s="13">
        <v>4148</v>
      </c>
      <c r="E436" s="278" t="s">
        <v>58</v>
      </c>
      <c r="F436" s="278"/>
      <c r="G436" s="278"/>
      <c r="H436" s="278"/>
      <c r="I436" s="278"/>
      <c r="J436" s="62">
        <v>300</v>
      </c>
      <c r="K436" s="62">
        <v>300</v>
      </c>
      <c r="L436" s="193"/>
      <c r="M436" s="15"/>
      <c r="N436" s="12"/>
      <c r="O436" s="12"/>
      <c r="P436" s="12"/>
      <c r="Q436" s="12"/>
      <c r="R436" s="12"/>
      <c r="S436" s="12"/>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row>
    <row r="437" spans="1:93" s="9" customFormat="1" ht="30.75" thickBot="1" x14ac:dyDescent="0.45">
      <c r="A437" s="12"/>
      <c r="B437" s="12"/>
      <c r="C437" s="77"/>
      <c r="D437" s="14">
        <v>4149</v>
      </c>
      <c r="E437" s="378" t="s">
        <v>59</v>
      </c>
      <c r="F437" s="379"/>
      <c r="G437" s="379"/>
      <c r="H437" s="379"/>
      <c r="I437" s="380"/>
      <c r="J437" s="63">
        <v>1000</v>
      </c>
      <c r="K437" s="63">
        <v>1000</v>
      </c>
      <c r="L437" s="193"/>
      <c r="M437" s="15"/>
      <c r="N437" s="12"/>
      <c r="O437" s="12"/>
      <c r="P437" s="12"/>
      <c r="Q437" s="12"/>
      <c r="R437" s="12"/>
      <c r="S437" s="12"/>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row>
    <row r="438" spans="1:93" ht="31.5" thickTop="1" thickBot="1" x14ac:dyDescent="0.45">
      <c r="A438" s="12"/>
      <c r="C438" s="97">
        <v>4</v>
      </c>
      <c r="D438" s="296" t="s">
        <v>89</v>
      </c>
      <c r="E438" s="296"/>
      <c r="F438" s="296"/>
      <c r="G438" s="296"/>
      <c r="H438" s="296"/>
      <c r="I438" s="296"/>
      <c r="J438" s="98">
        <f>SUM(J421,J427,J430,J432)</f>
        <v>104580</v>
      </c>
      <c r="K438" s="98">
        <f>SUM(K421,K427,K430,K432)</f>
        <v>87130</v>
      </c>
      <c r="M438" s="8"/>
      <c r="N438" s="12"/>
      <c r="O438" s="12"/>
      <c r="P438" s="12"/>
      <c r="Q438" s="12"/>
      <c r="R438" s="12"/>
      <c r="S438" s="12"/>
    </row>
    <row r="439" spans="1:93" ht="31.5" thickTop="1" thickBot="1" x14ac:dyDescent="0.45">
      <c r="A439" s="12"/>
      <c r="B439" s="12"/>
      <c r="C439" s="21"/>
      <c r="D439" s="22"/>
      <c r="E439" s="22"/>
      <c r="F439" s="22"/>
      <c r="G439" s="22"/>
      <c r="H439" s="22"/>
      <c r="I439" s="22"/>
      <c r="J439" s="23"/>
      <c r="K439" s="23"/>
      <c r="L439" s="191"/>
      <c r="M439" s="12"/>
      <c r="N439" s="12"/>
      <c r="O439" s="12"/>
      <c r="P439" s="12"/>
      <c r="Q439" s="12"/>
      <c r="R439" s="12"/>
      <c r="S439" s="12"/>
    </row>
    <row r="440" spans="1:93" ht="53.25" thickTop="1" thickBot="1" x14ac:dyDescent="0.45">
      <c r="A440" s="12"/>
      <c r="B440" s="12"/>
      <c r="C440" s="139" t="s">
        <v>37</v>
      </c>
      <c r="D440" s="140" t="s">
        <v>37</v>
      </c>
      <c r="E440" s="295" t="s">
        <v>14</v>
      </c>
      <c r="F440" s="295"/>
      <c r="G440" s="295"/>
      <c r="H440" s="295"/>
      <c r="I440" s="295"/>
      <c r="J440" s="105" t="s">
        <v>177</v>
      </c>
      <c r="K440" s="175"/>
      <c r="L440" s="191"/>
      <c r="M440" s="12"/>
      <c r="N440" s="12"/>
      <c r="O440" s="12"/>
      <c r="P440" s="12"/>
      <c r="Q440" s="12"/>
      <c r="R440" s="12"/>
      <c r="S440" s="12"/>
    </row>
    <row r="441" spans="1:93" ht="30.75" thickTop="1" x14ac:dyDescent="0.4">
      <c r="A441" s="12"/>
      <c r="B441" s="12"/>
      <c r="C441" s="73"/>
      <c r="D441" s="293" t="s">
        <v>120</v>
      </c>
      <c r="E441" s="293"/>
      <c r="F441" s="293"/>
      <c r="G441" s="293"/>
      <c r="H441" s="293"/>
      <c r="I441" s="293"/>
      <c r="J441" s="106"/>
      <c r="K441" s="176"/>
      <c r="L441" s="191"/>
      <c r="M441" s="12"/>
      <c r="N441" s="12"/>
      <c r="O441" s="12"/>
      <c r="P441" s="12"/>
      <c r="Q441" s="12"/>
      <c r="R441" s="12"/>
      <c r="S441" s="12"/>
    </row>
    <row r="442" spans="1:93" ht="22.5" customHeight="1" x14ac:dyDescent="0.4">
      <c r="A442" s="12"/>
      <c r="B442" s="12"/>
      <c r="C442" s="67">
        <v>411</v>
      </c>
      <c r="D442" s="65"/>
      <c r="E442" s="276" t="s">
        <v>38</v>
      </c>
      <c r="F442" s="276"/>
      <c r="G442" s="276"/>
      <c r="H442" s="276"/>
      <c r="I442" s="276"/>
      <c r="J442" s="68">
        <f>SUM(J443:J447)</f>
        <v>140700</v>
      </c>
      <c r="K442" s="68">
        <f>SUM(K443:K447)</f>
        <v>123300</v>
      </c>
      <c r="L442" s="191"/>
      <c r="M442" s="12"/>
      <c r="N442" s="8"/>
      <c r="O442" s="12"/>
      <c r="P442" s="12"/>
      <c r="Q442" s="12"/>
      <c r="R442" s="12"/>
      <c r="S442" s="12"/>
    </row>
    <row r="443" spans="1:93" s="9" customFormat="1" ht="26.25" customHeight="1" x14ac:dyDescent="0.4">
      <c r="A443" s="12"/>
      <c r="B443" s="12"/>
      <c r="C443" s="67"/>
      <c r="D443" s="13">
        <v>4111</v>
      </c>
      <c r="E443" s="278" t="s">
        <v>39</v>
      </c>
      <c r="F443" s="278"/>
      <c r="G443" s="278"/>
      <c r="H443" s="278"/>
      <c r="I443" s="278"/>
      <c r="J443" s="62">
        <v>82000</v>
      </c>
      <c r="K443" s="92">
        <v>89000</v>
      </c>
      <c r="L443" s="193"/>
      <c r="M443" s="12"/>
      <c r="N443" s="12"/>
      <c r="O443" s="12"/>
      <c r="P443" s="12"/>
      <c r="Q443" s="12"/>
      <c r="R443" s="12"/>
      <c r="S443" s="12"/>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row>
    <row r="444" spans="1:93" s="9" customFormat="1" ht="25.5" customHeight="1" x14ac:dyDescent="0.4">
      <c r="A444" s="12"/>
      <c r="B444" s="12"/>
      <c r="C444" s="67"/>
      <c r="D444" s="13">
        <v>4112</v>
      </c>
      <c r="E444" s="278" t="s">
        <v>40</v>
      </c>
      <c r="F444" s="278"/>
      <c r="G444" s="278"/>
      <c r="H444" s="278"/>
      <c r="I444" s="278"/>
      <c r="J444" s="62">
        <v>12000</v>
      </c>
      <c r="K444" s="62">
        <v>4000</v>
      </c>
      <c r="L444" s="191"/>
      <c r="M444" s="12"/>
      <c r="N444" s="12"/>
      <c r="O444" s="12"/>
      <c r="P444" s="12"/>
      <c r="Q444" s="12"/>
      <c r="R444" s="12"/>
      <c r="S444" s="12"/>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row>
    <row r="445" spans="1:93" s="9" customFormat="1" ht="25.5" customHeight="1" x14ac:dyDescent="0.4">
      <c r="A445" s="12"/>
      <c r="B445" s="12"/>
      <c r="C445" s="67"/>
      <c r="D445" s="13">
        <v>4113</v>
      </c>
      <c r="E445" s="278" t="s">
        <v>41</v>
      </c>
      <c r="F445" s="278"/>
      <c r="G445" s="278"/>
      <c r="H445" s="278"/>
      <c r="I445" s="278"/>
      <c r="J445" s="62">
        <v>30000</v>
      </c>
      <c r="K445" s="62">
        <v>17600</v>
      </c>
      <c r="L445" s="191"/>
      <c r="M445" s="12"/>
      <c r="N445" s="12"/>
      <c r="O445" s="12"/>
      <c r="P445" s="12"/>
      <c r="Q445" s="12"/>
      <c r="R445" s="12"/>
      <c r="S445" s="12"/>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row>
    <row r="446" spans="1:93" s="9" customFormat="1" x14ac:dyDescent="0.4">
      <c r="A446" s="12"/>
      <c r="B446" s="12"/>
      <c r="C446" s="67"/>
      <c r="D446" s="13">
        <v>4114</v>
      </c>
      <c r="E446" s="278" t="s">
        <v>42</v>
      </c>
      <c r="F446" s="278"/>
      <c r="G446" s="278"/>
      <c r="H446" s="278"/>
      <c r="I446" s="278"/>
      <c r="J446" s="62">
        <v>15000</v>
      </c>
      <c r="K446" s="62">
        <v>11000</v>
      </c>
      <c r="L446" s="191"/>
      <c r="M446" s="12"/>
      <c r="N446" s="12"/>
      <c r="O446" s="12"/>
      <c r="P446" s="12"/>
      <c r="Q446" s="12"/>
      <c r="R446" s="12"/>
      <c r="S446" s="12"/>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row>
    <row r="447" spans="1:93" s="9" customFormat="1" x14ac:dyDescent="0.4">
      <c r="A447" s="12"/>
      <c r="B447" s="12"/>
      <c r="C447" s="67"/>
      <c r="D447" s="13">
        <v>4115</v>
      </c>
      <c r="E447" s="278" t="s">
        <v>43</v>
      </c>
      <c r="F447" s="278"/>
      <c r="G447" s="278"/>
      <c r="H447" s="278"/>
      <c r="I447" s="278"/>
      <c r="J447" s="62">
        <v>1700</v>
      </c>
      <c r="K447" s="62">
        <v>1700</v>
      </c>
      <c r="L447" s="191"/>
      <c r="M447" s="12"/>
      <c r="N447" s="12"/>
      <c r="O447" s="12"/>
      <c r="P447" s="12"/>
      <c r="Q447" s="12"/>
      <c r="R447" s="12"/>
      <c r="S447" s="12"/>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row>
    <row r="448" spans="1:93" x14ac:dyDescent="0.4">
      <c r="A448" s="12"/>
      <c r="B448" s="12"/>
      <c r="C448" s="67">
        <v>412</v>
      </c>
      <c r="D448" s="13"/>
      <c r="E448" s="276" t="s">
        <v>44</v>
      </c>
      <c r="F448" s="276"/>
      <c r="G448" s="276"/>
      <c r="H448" s="276"/>
      <c r="I448" s="276"/>
      <c r="J448" s="68">
        <f>SUM(J449:J450)</f>
        <v>100</v>
      </c>
      <c r="K448" s="68">
        <f>SUM(K449:K450)</f>
        <v>360</v>
      </c>
      <c r="M448"/>
      <c r="N448" s="12"/>
      <c r="O448" s="12"/>
      <c r="P448" s="12"/>
      <c r="Q448" s="12"/>
      <c r="R448" s="12"/>
      <c r="S448" s="12"/>
    </row>
    <row r="449" spans="1:93" s="9" customFormat="1" x14ac:dyDescent="0.4">
      <c r="A449" s="12"/>
      <c r="B449" s="12"/>
      <c r="C449" s="67"/>
      <c r="D449" s="13">
        <v>4123</v>
      </c>
      <c r="E449" s="278" t="s">
        <v>45</v>
      </c>
      <c r="F449" s="278"/>
      <c r="G449" s="278"/>
      <c r="H449" s="278"/>
      <c r="I449" s="278"/>
      <c r="J449" s="62">
        <v>0</v>
      </c>
      <c r="K449" s="62">
        <v>0</v>
      </c>
      <c r="L449" s="193"/>
      <c r="M449"/>
      <c r="N449" s="12"/>
      <c r="O449" s="12"/>
      <c r="P449" s="12"/>
      <c r="Q449" s="12"/>
      <c r="R449" s="12"/>
      <c r="S449" s="12"/>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row>
    <row r="450" spans="1:93" s="9" customFormat="1" ht="31.5" x14ac:dyDescent="0.5">
      <c r="A450" s="12"/>
      <c r="B450" s="12"/>
      <c r="C450" s="67"/>
      <c r="D450" s="13">
        <v>4127</v>
      </c>
      <c r="E450" s="278" t="s">
        <v>47</v>
      </c>
      <c r="F450" s="278"/>
      <c r="G450" s="278"/>
      <c r="H450" s="278"/>
      <c r="I450" s="278"/>
      <c r="J450" s="62">
        <v>100</v>
      </c>
      <c r="K450" s="62">
        <v>360</v>
      </c>
      <c r="L450" s="199"/>
      <c r="M450"/>
      <c r="N450" s="12"/>
      <c r="O450" s="12"/>
      <c r="P450" s="12"/>
      <c r="Q450" s="12"/>
      <c r="R450" s="12"/>
      <c r="S450" s="12"/>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row>
    <row r="451" spans="1:93" x14ac:dyDescent="0.4">
      <c r="A451" s="12"/>
      <c r="B451" s="12"/>
      <c r="C451" s="67">
        <v>413</v>
      </c>
      <c r="D451" s="13"/>
      <c r="E451" s="276" t="s">
        <v>48</v>
      </c>
      <c r="F451" s="276"/>
      <c r="G451" s="276"/>
      <c r="H451" s="276"/>
      <c r="I451" s="276"/>
      <c r="J451" s="68">
        <f>SUM(J452)</f>
        <v>0</v>
      </c>
      <c r="K451" s="68">
        <f>SUM(K452)</f>
        <v>0</v>
      </c>
      <c r="M451"/>
      <c r="N451" s="12"/>
      <c r="O451" s="12"/>
      <c r="P451" s="12"/>
      <c r="Q451" s="12"/>
      <c r="R451" s="12"/>
      <c r="S451" s="12"/>
    </row>
    <row r="452" spans="1:93" s="9" customFormat="1" ht="24.75" customHeight="1" x14ac:dyDescent="0.4">
      <c r="A452" s="12"/>
      <c r="B452" s="12"/>
      <c r="C452" s="67"/>
      <c r="D452" s="13">
        <v>4135</v>
      </c>
      <c r="E452" s="278" t="s">
        <v>51</v>
      </c>
      <c r="F452" s="278"/>
      <c r="G452" s="278"/>
      <c r="H452" s="278"/>
      <c r="I452" s="278"/>
      <c r="J452" s="62">
        <v>0</v>
      </c>
      <c r="K452" s="62">
        <v>0</v>
      </c>
      <c r="L452" s="193"/>
      <c r="M452"/>
      <c r="N452" s="12"/>
      <c r="O452" s="12"/>
      <c r="P452" s="12"/>
      <c r="Q452" s="12"/>
      <c r="R452" s="12"/>
      <c r="S452" s="1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row>
    <row r="453" spans="1:93" x14ac:dyDescent="0.4">
      <c r="A453" s="12"/>
      <c r="B453" s="12"/>
      <c r="C453" s="67">
        <v>414</v>
      </c>
      <c r="D453" s="13"/>
      <c r="E453" s="276" t="s">
        <v>52</v>
      </c>
      <c r="F453" s="276"/>
      <c r="G453" s="276"/>
      <c r="H453" s="276"/>
      <c r="I453" s="276"/>
      <c r="J453" s="68">
        <f>SUM(J454:J457)</f>
        <v>7200</v>
      </c>
      <c r="K453" s="68">
        <f>SUM(K454:K457)</f>
        <v>7200</v>
      </c>
      <c r="M453"/>
      <c r="N453" s="12"/>
      <c r="O453" s="12"/>
      <c r="P453" s="12"/>
      <c r="Q453" s="12"/>
      <c r="R453" s="12"/>
      <c r="S453" s="12"/>
    </row>
    <row r="454" spans="1:93" s="9" customFormat="1" x14ac:dyDescent="0.4">
      <c r="A454" s="12"/>
      <c r="B454" s="12"/>
      <c r="C454" s="67"/>
      <c r="D454" s="13">
        <v>4141</v>
      </c>
      <c r="E454" s="278" t="s">
        <v>53</v>
      </c>
      <c r="F454" s="278"/>
      <c r="G454" s="278"/>
      <c r="H454" s="278"/>
      <c r="I454" s="278"/>
      <c r="J454" s="62">
        <v>300</v>
      </c>
      <c r="K454" s="62">
        <v>300</v>
      </c>
      <c r="L454" s="193"/>
      <c r="M454"/>
      <c r="N454" s="12"/>
      <c r="O454" s="12"/>
      <c r="P454" s="12"/>
      <c r="Q454" s="12"/>
      <c r="R454" s="12"/>
      <c r="S454" s="12"/>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row>
    <row r="455" spans="1:93" s="9" customFormat="1" ht="24" customHeight="1" x14ac:dyDescent="0.4">
      <c r="A455" s="12"/>
      <c r="B455" s="12"/>
      <c r="C455" s="67"/>
      <c r="D455" s="13">
        <v>4142</v>
      </c>
      <c r="E455" s="278" t="s">
        <v>54</v>
      </c>
      <c r="F455" s="278"/>
      <c r="G455" s="278"/>
      <c r="H455" s="278"/>
      <c r="I455" s="278"/>
      <c r="J455" s="62">
        <v>1500</v>
      </c>
      <c r="K455" s="62">
        <v>1500</v>
      </c>
      <c r="L455" s="193"/>
      <c r="M455"/>
      <c r="N455" s="12"/>
      <c r="O455" s="12"/>
      <c r="P455" s="12"/>
      <c r="Q455" s="12"/>
      <c r="R455" s="12"/>
      <c r="S455" s="12"/>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row>
    <row r="456" spans="1:93" s="9" customFormat="1" x14ac:dyDescent="0.4">
      <c r="A456" s="12"/>
      <c r="B456" s="12"/>
      <c r="C456" s="67"/>
      <c r="D456" s="13">
        <v>4148</v>
      </c>
      <c r="E456" s="278" t="s">
        <v>58</v>
      </c>
      <c r="F456" s="278"/>
      <c r="G456" s="278"/>
      <c r="H456" s="278"/>
      <c r="I456" s="278"/>
      <c r="J456" s="62">
        <v>400</v>
      </c>
      <c r="K456" s="62">
        <v>400</v>
      </c>
      <c r="L456" s="193"/>
      <c r="M456" s="1"/>
      <c r="N456" s="12"/>
      <c r="O456" s="12"/>
      <c r="P456" s="12"/>
      <c r="Q456" s="12"/>
      <c r="R456" s="12"/>
      <c r="S456" s="12"/>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row>
    <row r="457" spans="1:93" s="9" customFormat="1" ht="30.75" thickBot="1" x14ac:dyDescent="0.45">
      <c r="A457" s="12"/>
      <c r="B457" s="12"/>
      <c r="C457" s="77"/>
      <c r="D457" s="14">
        <v>4149</v>
      </c>
      <c r="E457" s="267" t="s">
        <v>59</v>
      </c>
      <c r="F457" s="267"/>
      <c r="G457" s="267"/>
      <c r="H457" s="267"/>
      <c r="I457" s="267"/>
      <c r="J457" s="63">
        <v>5000</v>
      </c>
      <c r="K457" s="63">
        <v>5000</v>
      </c>
      <c r="L457" s="193"/>
      <c r="M457" s="1"/>
      <c r="N457" s="12"/>
      <c r="O457" s="12"/>
      <c r="P457" s="12"/>
      <c r="Q457" s="12"/>
      <c r="R457" s="12"/>
      <c r="S457" s="12"/>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row>
    <row r="458" spans="1:93" ht="32.25" thickTop="1" thickBot="1" x14ac:dyDescent="0.5">
      <c r="A458" s="12"/>
      <c r="B458" s="12"/>
      <c r="C458" s="141">
        <v>4</v>
      </c>
      <c r="D458" s="296" t="s">
        <v>89</v>
      </c>
      <c r="E458" s="296"/>
      <c r="F458" s="296"/>
      <c r="G458" s="296"/>
      <c r="H458" s="296"/>
      <c r="I458" s="296"/>
      <c r="J458" s="98">
        <f>SUM(J442,J448,J451,J453)</f>
        <v>148000</v>
      </c>
      <c r="K458" s="98">
        <f>SUM(K442,K448,K451,K453)</f>
        <v>130860</v>
      </c>
      <c r="L458" s="197"/>
      <c r="M458" s="157"/>
      <c r="N458" s="12"/>
      <c r="O458" s="12"/>
      <c r="P458" s="12"/>
      <c r="Q458" s="12"/>
      <c r="R458" s="12"/>
      <c r="S458" s="12"/>
    </row>
    <row r="459" spans="1:93" ht="30.75" thickTop="1" x14ac:dyDescent="0.4">
      <c r="A459" s="12"/>
      <c r="B459" s="12"/>
      <c r="C459" s="8"/>
      <c r="D459" s="8"/>
      <c r="E459" s="8"/>
      <c r="F459" s="8"/>
      <c r="G459" s="8"/>
      <c r="H459" s="8"/>
      <c r="I459" s="8"/>
      <c r="J459" s="8"/>
      <c r="K459" s="8"/>
      <c r="M459"/>
      <c r="N459" s="12"/>
      <c r="O459" s="12"/>
      <c r="P459" s="12"/>
      <c r="Q459" s="12"/>
      <c r="R459" s="12"/>
      <c r="S459" s="12"/>
    </row>
    <row r="460" spans="1:93" x14ac:dyDescent="0.4">
      <c r="A460" s="12"/>
      <c r="B460" s="12"/>
      <c r="C460" s="8"/>
      <c r="D460" s="8"/>
      <c r="E460" s="8"/>
      <c r="F460" s="8"/>
      <c r="G460" s="8"/>
      <c r="H460" s="8"/>
      <c r="I460" s="8"/>
      <c r="J460" s="8"/>
      <c r="K460" s="8"/>
      <c r="L460" s="194"/>
      <c r="M460"/>
      <c r="N460" s="12"/>
      <c r="O460" s="12"/>
      <c r="P460" s="12"/>
      <c r="Q460" s="12"/>
      <c r="R460" s="12"/>
      <c r="S460" s="12"/>
    </row>
    <row r="461" spans="1:93" x14ac:dyDescent="0.4">
      <c r="A461" s="12"/>
      <c r="B461" s="12"/>
      <c r="C461" s="8"/>
      <c r="D461" s="8"/>
      <c r="E461" s="8"/>
      <c r="F461" s="8"/>
      <c r="G461" s="8"/>
      <c r="H461" s="8"/>
      <c r="I461" s="8"/>
      <c r="J461" s="8"/>
      <c r="K461" s="8"/>
      <c r="L461" s="191"/>
      <c r="M461" s="12"/>
      <c r="N461" s="8"/>
      <c r="O461" s="8"/>
      <c r="P461" s="12"/>
      <c r="Q461" s="12"/>
      <c r="R461" s="12"/>
      <c r="S461" s="12"/>
    </row>
    <row r="462" spans="1:93" x14ac:dyDescent="0.4">
      <c r="A462" s="12"/>
      <c r="B462" s="12"/>
      <c r="C462" s="8"/>
      <c r="D462" s="8"/>
      <c r="E462" s="8"/>
      <c r="F462" s="8"/>
      <c r="G462" s="8"/>
      <c r="H462" s="8"/>
      <c r="I462" s="8"/>
      <c r="J462" s="8"/>
      <c r="K462" s="8"/>
      <c r="L462" s="191"/>
      <c r="M462" s="12"/>
      <c r="N462" s="12"/>
      <c r="O462" s="12"/>
      <c r="P462" s="12"/>
      <c r="Q462" s="12"/>
      <c r="R462" s="12"/>
      <c r="S462" s="12"/>
    </row>
    <row r="463" spans="1:93" ht="28.5" customHeight="1" x14ac:dyDescent="0.4">
      <c r="A463" s="12"/>
      <c r="B463" s="12"/>
      <c r="C463" s="8"/>
      <c r="D463" s="8"/>
      <c r="E463" s="8"/>
      <c r="F463" s="8"/>
      <c r="G463" s="8"/>
      <c r="H463" s="24" t="s">
        <v>166</v>
      </c>
      <c r="I463" s="8"/>
      <c r="J463" s="8"/>
      <c r="K463" s="8"/>
      <c r="L463" s="191"/>
      <c r="M463" s="12"/>
      <c r="N463" s="12"/>
      <c r="O463" s="12"/>
      <c r="P463" s="12"/>
      <c r="Q463" s="12"/>
      <c r="R463" s="12"/>
      <c r="S463" s="12"/>
    </row>
    <row r="464" spans="1:93" ht="28.5" customHeight="1" x14ac:dyDescent="0.4">
      <c r="A464" s="12"/>
      <c r="B464" s="12"/>
      <c r="C464" s="207"/>
      <c r="D464" s="207"/>
      <c r="E464" s="8"/>
      <c r="F464" s="8"/>
      <c r="G464" s="8"/>
      <c r="H464" s="24"/>
      <c r="I464" s="8"/>
      <c r="J464" s="8"/>
      <c r="K464" s="8"/>
      <c r="L464" s="191"/>
      <c r="M464" s="12"/>
      <c r="N464" s="12"/>
      <c r="O464" s="12"/>
      <c r="P464" s="12"/>
      <c r="Q464" s="12"/>
      <c r="R464" s="12"/>
      <c r="S464" s="12"/>
    </row>
    <row r="465" spans="1:19" ht="57.75" customHeight="1" x14ac:dyDescent="0.35">
      <c r="A465" s="12"/>
      <c r="B465" s="12"/>
      <c r="C465" s="291" t="s">
        <v>213</v>
      </c>
      <c r="D465" s="291"/>
      <c r="E465" s="291"/>
      <c r="F465" s="291"/>
      <c r="G465" s="291"/>
      <c r="H465" s="291"/>
      <c r="I465" s="291"/>
      <c r="J465" s="291"/>
      <c r="K465" s="291"/>
      <c r="L465" s="291"/>
      <c r="M465" s="12"/>
      <c r="N465" s="12"/>
      <c r="O465" s="12"/>
      <c r="P465" s="12"/>
      <c r="Q465" s="12"/>
      <c r="R465" s="12"/>
      <c r="S465" s="12"/>
    </row>
    <row r="466" spans="1:19" x14ac:dyDescent="0.4">
      <c r="A466" s="12"/>
      <c r="B466" s="12"/>
      <c r="C466" s="25"/>
      <c r="D466" s="25"/>
      <c r="E466" s="25"/>
      <c r="F466" s="25"/>
      <c r="G466" s="25"/>
      <c r="H466" s="25"/>
      <c r="I466" s="25"/>
      <c r="J466" s="25"/>
      <c r="K466" s="25"/>
      <c r="L466" s="191"/>
      <c r="M466" s="12"/>
      <c r="N466" s="12"/>
      <c r="O466" s="12"/>
      <c r="P466" s="12"/>
      <c r="Q466" s="12"/>
      <c r="R466" s="12"/>
      <c r="S466" s="12"/>
    </row>
    <row r="467" spans="1:19" ht="30" customHeight="1" x14ac:dyDescent="0.4">
      <c r="A467" s="12"/>
      <c r="B467" s="12"/>
      <c r="C467" s="287" t="s">
        <v>212</v>
      </c>
      <c r="D467" s="287"/>
      <c r="E467" s="25"/>
      <c r="F467" s="25"/>
      <c r="G467" s="25"/>
      <c r="H467" s="25"/>
      <c r="I467" s="25"/>
      <c r="J467" s="25"/>
      <c r="K467" s="25"/>
      <c r="L467" s="191"/>
      <c r="M467" s="15"/>
      <c r="N467" s="12"/>
      <c r="O467" s="12"/>
      <c r="P467" s="12"/>
      <c r="Q467" s="12"/>
      <c r="R467" s="12"/>
      <c r="S467" s="12"/>
    </row>
    <row r="468" spans="1:19" x14ac:dyDescent="0.4">
      <c r="A468" s="12"/>
      <c r="B468" s="12"/>
      <c r="C468" s="25" t="s">
        <v>211</v>
      </c>
      <c r="D468" s="25"/>
      <c r="E468" s="25"/>
      <c r="F468" s="25"/>
      <c r="G468" s="25"/>
      <c r="H468" s="25"/>
      <c r="I468" s="25"/>
      <c r="J468" s="25"/>
      <c r="K468" s="25"/>
      <c r="L468" s="191"/>
      <c r="M468" s="27"/>
      <c r="N468" s="12"/>
      <c r="O468" s="12"/>
      <c r="P468" s="12"/>
      <c r="Q468" s="12"/>
      <c r="R468" s="12"/>
      <c r="S468" s="12"/>
    </row>
    <row r="469" spans="1:19" x14ac:dyDescent="0.4">
      <c r="A469" s="12"/>
      <c r="B469" s="12"/>
      <c r="C469" s="25"/>
      <c r="D469" s="25"/>
      <c r="E469" s="288" t="s">
        <v>162</v>
      </c>
      <c r="F469" s="288"/>
      <c r="G469" s="288"/>
      <c r="H469" s="288"/>
      <c r="I469" s="288"/>
      <c r="J469" s="25"/>
      <c r="K469" s="25"/>
      <c r="L469" s="191"/>
      <c r="M469" s="27"/>
      <c r="N469" s="12"/>
      <c r="O469" s="12"/>
      <c r="P469" s="12"/>
      <c r="Q469" s="12"/>
      <c r="R469" s="12"/>
      <c r="S469" s="12"/>
    </row>
    <row r="470" spans="1:19" x14ac:dyDescent="0.4">
      <c r="A470" s="12"/>
      <c r="B470" s="12"/>
      <c r="C470" s="25"/>
      <c r="D470" s="25"/>
      <c r="E470" s="288" t="s">
        <v>163</v>
      </c>
      <c r="F470" s="288"/>
      <c r="G470" s="288"/>
      <c r="H470" s="288"/>
      <c r="I470" s="288"/>
      <c r="J470" s="25"/>
      <c r="K470" s="25"/>
      <c r="L470" s="191"/>
      <c r="M470" s="27"/>
      <c r="N470" s="12"/>
      <c r="O470" s="12"/>
      <c r="P470" s="12"/>
      <c r="Q470" s="12"/>
      <c r="R470" s="12"/>
      <c r="S470" s="12"/>
    </row>
    <row r="471" spans="1:19" x14ac:dyDescent="0.4">
      <c r="A471" s="12"/>
      <c r="B471" s="12"/>
      <c r="C471" s="25"/>
      <c r="D471" s="25"/>
      <c r="E471" s="288" t="s">
        <v>164</v>
      </c>
      <c r="F471" s="288"/>
      <c r="G471" s="288"/>
      <c r="H471" s="288"/>
      <c r="I471" s="288"/>
      <c r="J471" s="25"/>
      <c r="K471" s="25"/>
      <c r="L471" s="191"/>
      <c r="M471" s="27"/>
      <c r="N471" s="12"/>
      <c r="O471" s="12"/>
      <c r="P471" s="12"/>
      <c r="Q471" s="12"/>
      <c r="R471" s="12"/>
      <c r="S471" s="12"/>
    </row>
    <row r="472" spans="1:19" ht="31.5" x14ac:dyDescent="0.5">
      <c r="A472" s="12"/>
      <c r="B472" s="12"/>
      <c r="C472" s="8"/>
      <c r="D472" s="8"/>
      <c r="E472" s="12"/>
      <c r="F472" s="12"/>
      <c r="G472" s="12"/>
      <c r="H472" s="12"/>
      <c r="I472" s="12"/>
      <c r="J472" s="12"/>
      <c r="K472" s="12"/>
      <c r="L472" s="195"/>
      <c r="M472" s="27"/>
      <c r="N472" s="12"/>
      <c r="O472" s="12"/>
      <c r="P472" s="12"/>
      <c r="Q472" s="12"/>
      <c r="R472" s="12"/>
      <c r="S472" s="12"/>
    </row>
    <row r="473" spans="1:19" ht="31.5" x14ac:dyDescent="0.5">
      <c r="A473" s="12"/>
      <c r="B473" s="12"/>
      <c r="C473" s="8"/>
      <c r="D473" s="8"/>
      <c r="E473" s="12"/>
      <c r="F473" s="12"/>
      <c r="G473" s="12"/>
      <c r="H473" s="12"/>
      <c r="I473" s="12"/>
      <c r="J473" s="12"/>
      <c r="K473" s="12"/>
      <c r="L473" s="195"/>
      <c r="M473" s="27"/>
      <c r="N473" s="12"/>
      <c r="O473" s="12"/>
      <c r="P473" s="12"/>
      <c r="Q473" s="12"/>
      <c r="R473" s="12"/>
      <c r="S473" s="12"/>
    </row>
    <row r="474" spans="1:19" ht="31.5" x14ac:dyDescent="0.5">
      <c r="A474" s="12"/>
      <c r="B474" s="12"/>
      <c r="C474" s="8"/>
      <c r="D474" s="8"/>
      <c r="E474" s="12"/>
      <c r="F474" s="12"/>
      <c r="G474" s="12"/>
      <c r="H474" s="12"/>
      <c r="I474" s="12"/>
      <c r="J474" s="12"/>
      <c r="K474" s="12"/>
      <c r="L474" s="195"/>
      <c r="M474" s="27"/>
      <c r="N474" s="12"/>
      <c r="O474" s="12"/>
      <c r="P474" s="12"/>
      <c r="Q474" s="12"/>
      <c r="R474" s="12"/>
      <c r="S474" s="12"/>
    </row>
    <row r="475" spans="1:19" ht="31.5" x14ac:dyDescent="0.5">
      <c r="A475" s="12"/>
      <c r="B475" s="12"/>
      <c r="C475" s="8"/>
      <c r="D475" s="8"/>
      <c r="E475" s="12"/>
      <c r="F475" s="12"/>
      <c r="G475" s="12"/>
      <c r="H475" s="12"/>
      <c r="I475" s="12"/>
      <c r="J475" s="12"/>
      <c r="K475" s="12"/>
      <c r="L475" s="195"/>
      <c r="M475" s="27"/>
      <c r="N475" s="12"/>
      <c r="O475" s="12"/>
      <c r="P475" s="12"/>
      <c r="Q475" s="12"/>
      <c r="R475" s="12"/>
      <c r="S475" s="12"/>
    </row>
    <row r="476" spans="1:19" ht="31.5" x14ac:dyDescent="0.5">
      <c r="A476" s="12"/>
      <c r="B476" s="12"/>
      <c r="C476" s="8"/>
      <c r="D476" s="12"/>
      <c r="E476" s="12"/>
      <c r="F476" s="12"/>
      <c r="G476" s="12"/>
      <c r="H476" s="12"/>
      <c r="I476" s="12"/>
      <c r="J476" s="12"/>
      <c r="K476" s="12"/>
      <c r="L476" s="195"/>
      <c r="M476" s="27"/>
      <c r="N476" s="12"/>
      <c r="O476" s="12"/>
      <c r="P476" s="12"/>
      <c r="Q476" s="12"/>
      <c r="R476" s="12"/>
      <c r="S476" s="12"/>
    </row>
    <row r="477" spans="1:19" ht="31.5" x14ac:dyDescent="0.5">
      <c r="A477" s="12"/>
      <c r="B477" s="12"/>
      <c r="C477" s="8"/>
      <c r="D477" s="8"/>
      <c r="E477" s="12"/>
      <c r="F477" s="12"/>
      <c r="G477" s="12"/>
      <c r="H477" s="12"/>
      <c r="I477" s="12"/>
      <c r="J477" s="12"/>
      <c r="K477" s="12"/>
      <c r="L477" s="195"/>
      <c r="M477" s="27"/>
      <c r="N477" s="12"/>
      <c r="O477" s="12"/>
      <c r="P477" s="12"/>
      <c r="Q477" s="12"/>
      <c r="R477" s="12"/>
      <c r="S477" s="12"/>
    </row>
    <row r="478" spans="1:19" ht="31.5" x14ac:dyDescent="0.5">
      <c r="A478" s="12"/>
      <c r="B478" s="12"/>
      <c r="C478" s="8"/>
      <c r="D478" s="8"/>
      <c r="E478" s="12"/>
      <c r="F478" s="12"/>
      <c r="G478" s="12"/>
      <c r="H478" s="12"/>
      <c r="I478" s="12"/>
      <c r="J478" s="12"/>
      <c r="K478" s="12"/>
      <c r="L478" s="195"/>
      <c r="M478" s="27"/>
      <c r="N478" s="12"/>
      <c r="O478" s="12"/>
      <c r="P478" s="12"/>
      <c r="Q478" s="12"/>
      <c r="R478" s="12"/>
      <c r="S478" s="12"/>
    </row>
    <row r="479" spans="1:19" ht="31.5" x14ac:dyDescent="0.5">
      <c r="A479" s="12"/>
      <c r="B479" s="12"/>
      <c r="C479" s="8"/>
      <c r="D479" s="8"/>
      <c r="E479" s="12"/>
      <c r="F479" s="12"/>
      <c r="G479" s="12"/>
      <c r="H479" s="12"/>
      <c r="I479" s="12"/>
      <c r="J479" s="12"/>
      <c r="K479" s="12"/>
      <c r="L479" s="195"/>
      <c r="M479" s="15"/>
      <c r="N479" s="12"/>
      <c r="O479" s="12"/>
      <c r="P479" s="12"/>
      <c r="Q479" s="12"/>
      <c r="R479" s="12"/>
      <c r="S479" s="12"/>
    </row>
    <row r="480" spans="1:19" ht="31.5" x14ac:dyDescent="0.5">
      <c r="A480" s="12"/>
      <c r="B480" s="12"/>
      <c r="C480" s="8"/>
      <c r="D480" s="8"/>
      <c r="E480" s="12"/>
      <c r="F480" s="12"/>
      <c r="G480" s="12"/>
      <c r="H480" s="12"/>
      <c r="I480" s="12"/>
      <c r="J480" s="12"/>
      <c r="K480" s="12"/>
      <c r="L480" s="195"/>
      <c r="M480" s="15"/>
      <c r="N480" s="12"/>
      <c r="O480" s="12"/>
      <c r="P480" s="12"/>
      <c r="Q480" s="12"/>
      <c r="R480" s="12"/>
      <c r="S480" s="12"/>
    </row>
    <row r="481" spans="1:19" ht="31.5" x14ac:dyDescent="0.5">
      <c r="A481" s="12"/>
      <c r="B481" s="12"/>
      <c r="C481" s="8"/>
      <c r="D481" s="8"/>
      <c r="E481" s="12"/>
      <c r="F481" s="12"/>
      <c r="G481" s="12"/>
      <c r="H481" s="12"/>
      <c r="I481" s="12"/>
      <c r="J481" s="12"/>
      <c r="K481" s="12"/>
      <c r="L481" s="195"/>
      <c r="M481" s="15"/>
      <c r="N481" s="12"/>
      <c r="O481" s="12"/>
      <c r="P481" s="12"/>
      <c r="Q481" s="12"/>
      <c r="R481" s="12"/>
      <c r="S481" s="12"/>
    </row>
    <row r="482" spans="1:19" x14ac:dyDescent="0.4">
      <c r="A482" s="12" t="s">
        <v>140</v>
      </c>
      <c r="B482" s="12"/>
      <c r="C482" s="8"/>
      <c r="D482" s="8"/>
      <c r="E482" s="8"/>
      <c r="F482" s="8"/>
      <c r="G482" s="8"/>
      <c r="H482" s="8"/>
      <c r="I482" s="8"/>
      <c r="J482" s="8"/>
      <c r="K482" s="8"/>
      <c r="L482" s="191"/>
      <c r="M482" s="15"/>
      <c r="N482" s="12"/>
      <c r="O482" s="12"/>
      <c r="P482" s="12"/>
      <c r="Q482" s="12"/>
      <c r="R482" s="12"/>
      <c r="S482" s="12"/>
    </row>
    <row r="483" spans="1:19" x14ac:dyDescent="0.4">
      <c r="A483" s="12"/>
      <c r="B483" s="12"/>
      <c r="C483" s="8"/>
      <c r="D483" s="8"/>
      <c r="E483" s="8"/>
      <c r="F483" s="8"/>
      <c r="G483" s="8"/>
      <c r="H483" s="8"/>
      <c r="I483" s="8"/>
      <c r="J483" s="8"/>
      <c r="K483" s="8"/>
      <c r="L483" s="191"/>
      <c r="M483" s="15"/>
      <c r="N483" s="12"/>
      <c r="O483" s="12"/>
      <c r="P483" s="12"/>
      <c r="Q483" s="12"/>
      <c r="R483" s="12"/>
      <c r="S483" s="12"/>
    </row>
    <row r="484" spans="1:19" x14ac:dyDescent="0.4">
      <c r="A484" s="12"/>
      <c r="B484" s="12"/>
      <c r="C484" s="8"/>
      <c r="D484" s="8"/>
      <c r="E484" s="8"/>
      <c r="F484" s="8"/>
      <c r="G484" s="8"/>
      <c r="H484" s="8"/>
      <c r="I484" s="8"/>
      <c r="J484" s="8"/>
      <c r="K484" s="8"/>
      <c r="L484" s="191"/>
      <c r="M484" s="15"/>
      <c r="N484" s="12"/>
      <c r="O484" s="12"/>
      <c r="P484" s="12"/>
      <c r="Q484" s="12"/>
      <c r="R484" s="12"/>
      <c r="S484" s="12"/>
    </row>
    <row r="485" spans="1:19" x14ac:dyDescent="0.4">
      <c r="A485" s="12"/>
      <c r="B485" s="12"/>
      <c r="C485" s="8"/>
      <c r="D485" s="8"/>
      <c r="E485" s="8"/>
      <c r="F485" s="8"/>
      <c r="G485" s="8"/>
      <c r="H485" s="8"/>
      <c r="I485" s="8"/>
      <c r="J485" s="8"/>
      <c r="K485" s="8"/>
      <c r="L485" s="191"/>
      <c r="M485" s="15"/>
      <c r="N485" s="12"/>
      <c r="O485" s="12"/>
      <c r="P485" s="12"/>
      <c r="Q485" s="12"/>
      <c r="R485" s="12"/>
      <c r="S485" s="12"/>
    </row>
    <row r="486" spans="1:19" ht="25.5" customHeight="1" x14ac:dyDescent="0.4">
      <c r="A486" s="12"/>
      <c r="B486" s="12"/>
      <c r="C486" s="8"/>
      <c r="D486" s="8"/>
      <c r="E486" s="8"/>
      <c r="F486" s="8"/>
      <c r="G486" s="8"/>
      <c r="H486" s="8"/>
      <c r="I486" s="8"/>
      <c r="J486" s="8"/>
      <c r="K486" s="8"/>
      <c r="L486" s="191"/>
      <c r="M486" s="15"/>
      <c r="N486" s="12"/>
      <c r="O486" s="12"/>
      <c r="P486" s="12"/>
      <c r="Q486" s="12"/>
      <c r="R486" s="12"/>
      <c r="S486" s="12"/>
    </row>
    <row r="487" spans="1:19" ht="13.5" customHeight="1" x14ac:dyDescent="0.4">
      <c r="A487" s="12"/>
      <c r="B487" s="12"/>
      <c r="C487" s="8"/>
      <c r="D487" s="8"/>
      <c r="E487" s="8"/>
      <c r="F487" s="8"/>
      <c r="G487" s="8"/>
      <c r="H487" s="8"/>
      <c r="I487" s="8"/>
      <c r="J487" s="8"/>
      <c r="K487" s="8"/>
      <c r="L487" s="191"/>
      <c r="M487" s="15"/>
      <c r="N487" s="12"/>
      <c r="O487" s="12"/>
      <c r="P487" s="12"/>
      <c r="Q487" s="12"/>
      <c r="R487" s="12"/>
      <c r="S487" s="12"/>
    </row>
    <row r="488" spans="1:19" ht="49.5" customHeight="1" x14ac:dyDescent="0.25">
      <c r="A488" s="12"/>
      <c r="B488" s="12"/>
      <c r="C488" s="8"/>
      <c r="D488" s="8"/>
      <c r="E488" s="8"/>
      <c r="F488" s="8"/>
      <c r="G488" s="8"/>
      <c r="H488" s="8"/>
      <c r="I488" s="8"/>
      <c r="J488" s="8"/>
      <c r="K488" s="8"/>
      <c r="L488" s="185"/>
      <c r="M488" s="15"/>
      <c r="N488" s="12"/>
      <c r="O488" s="12"/>
      <c r="P488" s="12"/>
      <c r="Q488" s="12"/>
      <c r="R488" s="12"/>
      <c r="S488" s="12"/>
    </row>
    <row r="489" spans="1:19" ht="49.9" customHeight="1" x14ac:dyDescent="0.4">
      <c r="A489" s="12"/>
      <c r="B489" s="12"/>
      <c r="C489" s="8"/>
      <c r="D489" s="8"/>
      <c r="E489" s="8"/>
      <c r="F489" s="8"/>
      <c r="G489" s="8"/>
      <c r="H489" s="8"/>
      <c r="I489" s="8"/>
      <c r="J489" s="8"/>
      <c r="K489" s="8"/>
      <c r="L489" s="191"/>
      <c r="M489" s="15"/>
      <c r="N489" s="12"/>
      <c r="O489" s="12"/>
      <c r="P489" s="12"/>
      <c r="Q489" s="12"/>
      <c r="R489" s="12"/>
      <c r="S489" s="12"/>
    </row>
    <row r="490" spans="1:19" ht="25.5" customHeight="1" x14ac:dyDescent="0.4">
      <c r="A490" s="12"/>
      <c r="B490" s="12"/>
      <c r="C490" s="8"/>
      <c r="D490" s="8"/>
      <c r="E490" s="8"/>
      <c r="F490" s="8"/>
      <c r="G490" s="8"/>
      <c r="H490" s="8"/>
      <c r="I490" s="8"/>
      <c r="J490" s="8"/>
      <c r="K490" s="8"/>
      <c r="L490" s="206"/>
      <c r="M490" s="15"/>
      <c r="N490" s="12"/>
      <c r="O490" s="12"/>
      <c r="P490" s="12"/>
      <c r="Q490" s="12"/>
      <c r="R490" s="12"/>
      <c r="S490" s="12"/>
    </row>
    <row r="491" spans="1:19" ht="25.5" customHeight="1" x14ac:dyDescent="0.4">
      <c r="A491" s="12"/>
      <c r="B491" s="12"/>
      <c r="C491" s="8"/>
      <c r="D491" s="8"/>
      <c r="E491" s="8"/>
      <c r="F491" s="8"/>
      <c r="G491" s="8"/>
      <c r="H491" s="8"/>
      <c r="I491" s="8"/>
      <c r="J491" s="8"/>
      <c r="K491" s="8"/>
      <c r="L491" s="191"/>
      <c r="M491" s="15"/>
      <c r="N491" s="12"/>
      <c r="O491" s="12"/>
      <c r="P491" s="12"/>
      <c r="Q491" s="12"/>
      <c r="R491" s="12"/>
      <c r="S491" s="12"/>
    </row>
    <row r="492" spans="1:19" ht="25.5" customHeight="1" x14ac:dyDescent="0.4">
      <c r="A492" s="12"/>
      <c r="B492" s="12"/>
      <c r="C492" s="8"/>
      <c r="D492" s="8"/>
      <c r="E492" s="8"/>
      <c r="F492" s="8"/>
      <c r="G492" s="8"/>
      <c r="H492" s="8"/>
      <c r="I492" s="8"/>
      <c r="J492" s="8"/>
      <c r="K492" s="8"/>
      <c r="L492" s="191"/>
      <c r="M492" s="15"/>
      <c r="N492" s="8"/>
      <c r="O492" s="12"/>
      <c r="P492" s="12"/>
      <c r="Q492" s="12"/>
      <c r="R492" s="12"/>
      <c r="S492" s="12"/>
    </row>
    <row r="493" spans="1:19" ht="25.5" customHeight="1" x14ac:dyDescent="0.4">
      <c r="A493" s="12"/>
      <c r="B493" s="26"/>
      <c r="C493" s="8"/>
      <c r="D493" s="8"/>
      <c r="E493" s="8"/>
      <c r="F493" s="8"/>
      <c r="G493" s="8"/>
      <c r="H493" s="8"/>
      <c r="I493" s="8"/>
      <c r="J493" s="8"/>
      <c r="K493" s="8"/>
      <c r="L493" s="191"/>
      <c r="M493" s="15"/>
      <c r="N493" s="8"/>
      <c r="O493" s="12"/>
      <c r="P493" s="12"/>
      <c r="Q493" s="12"/>
      <c r="R493" s="12"/>
      <c r="S493" s="12"/>
    </row>
    <row r="494" spans="1:19" ht="25.5" customHeight="1" x14ac:dyDescent="0.4">
      <c r="A494" s="12"/>
      <c r="B494" s="26"/>
      <c r="C494" s="8"/>
      <c r="D494" s="8"/>
      <c r="E494" s="8"/>
      <c r="F494" s="8"/>
      <c r="G494" s="8"/>
      <c r="H494" s="8"/>
      <c r="I494" s="8"/>
      <c r="J494" s="8"/>
      <c r="K494" s="8"/>
      <c r="L494" s="191"/>
      <c r="M494" s="15"/>
      <c r="N494" s="8"/>
      <c r="O494" s="12"/>
      <c r="P494" s="12"/>
      <c r="Q494" s="12"/>
      <c r="R494" s="12"/>
      <c r="S494" s="12"/>
    </row>
    <row r="495" spans="1:19" ht="25.5" customHeight="1" x14ac:dyDescent="0.4">
      <c r="A495" s="12"/>
      <c r="B495" s="26"/>
      <c r="C495" s="8"/>
      <c r="D495" s="8"/>
      <c r="E495" s="8"/>
      <c r="F495" s="8"/>
      <c r="G495" s="8"/>
      <c r="H495" s="8"/>
      <c r="I495" s="8"/>
      <c r="J495" s="8"/>
      <c r="K495" s="8"/>
      <c r="L495" s="191"/>
      <c r="M495" s="15"/>
      <c r="N495" s="8"/>
      <c r="O495" s="8"/>
      <c r="P495" s="12"/>
      <c r="Q495" s="12"/>
      <c r="R495" s="12"/>
      <c r="S495" s="12"/>
    </row>
    <row r="496" spans="1:19" ht="25.5" customHeight="1" x14ac:dyDescent="0.4">
      <c r="A496" s="12"/>
      <c r="B496" s="26"/>
      <c r="C496" s="8"/>
      <c r="D496" s="8"/>
      <c r="E496" s="8"/>
      <c r="F496" s="8"/>
      <c r="G496" s="8"/>
      <c r="H496" s="8"/>
      <c r="I496" s="8"/>
      <c r="J496" s="8"/>
      <c r="K496" s="8"/>
      <c r="L496" s="191"/>
      <c r="M496" s="15"/>
      <c r="N496" s="8"/>
      <c r="O496" s="8"/>
      <c r="P496" s="12"/>
      <c r="Q496" s="12"/>
      <c r="R496" s="12"/>
      <c r="S496" s="12"/>
    </row>
    <row r="497" spans="1:19" ht="25.5" customHeight="1" x14ac:dyDescent="0.4">
      <c r="A497" s="12"/>
      <c r="B497" s="26"/>
      <c r="C497" s="8"/>
      <c r="D497" s="8"/>
      <c r="E497" s="8"/>
      <c r="F497" s="8"/>
      <c r="G497" s="8"/>
      <c r="H497" s="8"/>
      <c r="I497" s="8"/>
      <c r="J497" s="8"/>
      <c r="K497" s="8"/>
      <c r="L497" s="191"/>
      <c r="M497" s="15"/>
      <c r="N497" s="8"/>
      <c r="O497" s="8"/>
      <c r="P497" s="12"/>
      <c r="Q497" s="12"/>
      <c r="R497" s="12"/>
      <c r="S497" s="12"/>
    </row>
    <row r="498" spans="1:19" ht="25.5" customHeight="1" x14ac:dyDescent="0.4">
      <c r="A498" s="12"/>
      <c r="B498" s="26"/>
      <c r="C498" s="8"/>
      <c r="D498" s="8"/>
      <c r="E498" s="8"/>
      <c r="F498" s="8"/>
      <c r="G498" s="8"/>
      <c r="H498" s="8"/>
      <c r="I498" s="8"/>
      <c r="J498" s="8"/>
      <c r="K498" s="8"/>
      <c r="L498" s="191"/>
      <c r="M498" s="15"/>
      <c r="N498" s="8"/>
      <c r="O498" s="8"/>
      <c r="P498" s="12"/>
      <c r="Q498" s="12"/>
      <c r="R498" s="12"/>
      <c r="S498" s="12"/>
    </row>
    <row r="499" spans="1:19" ht="25.5" customHeight="1" x14ac:dyDescent="0.4">
      <c r="A499" s="12"/>
      <c r="B499" s="26"/>
      <c r="C499" s="8"/>
      <c r="D499" s="8"/>
      <c r="E499" s="8"/>
      <c r="F499" s="8"/>
      <c r="G499" s="8"/>
      <c r="H499" s="8"/>
      <c r="I499" s="8"/>
      <c r="J499" s="8"/>
      <c r="K499" s="8"/>
      <c r="L499" s="191"/>
      <c r="M499" s="15"/>
      <c r="N499" s="8"/>
      <c r="O499" s="8"/>
      <c r="P499" s="12"/>
      <c r="Q499" s="12"/>
      <c r="R499" s="12"/>
      <c r="S499" s="12"/>
    </row>
    <row r="500" spans="1:19" ht="25.5" customHeight="1" x14ac:dyDescent="0.4">
      <c r="A500" s="12"/>
      <c r="B500" s="26"/>
      <c r="C500" s="8"/>
      <c r="D500" s="8"/>
      <c r="E500" s="8"/>
      <c r="F500" s="8"/>
      <c r="G500" s="8"/>
      <c r="H500" s="8"/>
      <c r="I500" s="8"/>
      <c r="J500" s="8"/>
      <c r="K500" s="8"/>
      <c r="L500" s="191"/>
      <c r="M500" s="15"/>
      <c r="N500" s="8"/>
      <c r="O500" s="8"/>
      <c r="P500" s="12"/>
      <c r="Q500" s="12"/>
      <c r="R500" s="12"/>
      <c r="S500" s="12"/>
    </row>
    <row r="501" spans="1:19" ht="25.5" customHeight="1" x14ac:dyDescent="0.4">
      <c r="A501" s="12"/>
      <c r="B501" s="26"/>
      <c r="C501" s="8"/>
      <c r="D501" s="8"/>
      <c r="E501" s="8"/>
      <c r="F501" s="8"/>
      <c r="G501" s="8"/>
      <c r="H501" s="8"/>
      <c r="I501" s="8"/>
      <c r="J501" s="8"/>
      <c r="K501" s="8"/>
      <c r="L501" s="191"/>
      <c r="M501" s="15"/>
      <c r="N501" s="8"/>
      <c r="O501" s="8"/>
      <c r="P501" s="12"/>
      <c r="Q501" s="12"/>
      <c r="R501" s="12"/>
      <c r="S501" s="12"/>
    </row>
    <row r="502" spans="1:19" ht="25.5" customHeight="1" x14ac:dyDescent="0.4">
      <c r="A502" s="12"/>
      <c r="B502" s="26"/>
      <c r="C502" s="8"/>
      <c r="D502" s="8"/>
      <c r="E502" s="8"/>
      <c r="F502" s="8"/>
      <c r="G502" s="8"/>
      <c r="H502" s="8"/>
      <c r="I502" s="8"/>
      <c r="J502" s="8"/>
      <c r="K502" s="8"/>
      <c r="L502" s="191"/>
      <c r="M502" s="15"/>
      <c r="N502" s="8"/>
      <c r="O502" s="8"/>
      <c r="P502" s="12"/>
      <c r="Q502" s="12"/>
      <c r="R502" s="12"/>
      <c r="S502" s="12"/>
    </row>
    <row r="503" spans="1:19" ht="25.5" customHeight="1" x14ac:dyDescent="0.4">
      <c r="A503" s="12"/>
      <c r="B503" s="26"/>
      <c r="C503" s="8"/>
      <c r="D503" s="8"/>
      <c r="E503" s="8"/>
      <c r="F503" s="8"/>
      <c r="G503" s="8"/>
      <c r="H503" s="8"/>
      <c r="I503" s="8"/>
      <c r="J503" s="8"/>
      <c r="K503" s="8"/>
      <c r="L503" s="191"/>
      <c r="M503" s="15"/>
      <c r="N503" s="8"/>
      <c r="O503" s="8"/>
      <c r="P503" s="12"/>
      <c r="Q503" s="12"/>
      <c r="R503" s="12"/>
      <c r="S503" s="12"/>
    </row>
    <row r="504" spans="1:19" ht="25.5" customHeight="1" x14ac:dyDescent="0.4">
      <c r="A504" s="12"/>
      <c r="B504" s="12"/>
      <c r="C504" s="8"/>
      <c r="D504" s="8"/>
      <c r="E504" s="8"/>
      <c r="F504" s="8"/>
      <c r="G504" s="8"/>
      <c r="H504" s="8"/>
      <c r="I504" s="8"/>
      <c r="J504" s="8"/>
      <c r="K504" s="8"/>
      <c r="L504" s="191"/>
      <c r="M504" s="15"/>
      <c r="N504" s="8"/>
      <c r="O504" s="8"/>
      <c r="P504" s="12"/>
      <c r="Q504" s="12"/>
      <c r="R504" s="12"/>
      <c r="S504" s="12"/>
    </row>
    <row r="505" spans="1:19" ht="25.5" customHeight="1" x14ac:dyDescent="0.4">
      <c r="A505" s="12"/>
      <c r="B505" s="12"/>
      <c r="C505" s="8"/>
      <c r="D505" s="8"/>
      <c r="E505" s="8"/>
      <c r="F505" s="8"/>
      <c r="G505" s="8"/>
      <c r="H505" s="8"/>
      <c r="I505" s="8"/>
      <c r="J505" s="8"/>
      <c r="K505" s="8"/>
      <c r="L505" s="191"/>
      <c r="M505" s="15"/>
      <c r="N505" s="8"/>
      <c r="O505" s="8"/>
      <c r="P505" s="12"/>
      <c r="Q505" s="12"/>
      <c r="R505" s="12"/>
      <c r="S505" s="12"/>
    </row>
    <row r="506" spans="1:19" ht="25.5" customHeight="1" x14ac:dyDescent="0.4">
      <c r="A506" s="12"/>
      <c r="B506" s="12"/>
      <c r="C506" s="8"/>
      <c r="D506" s="8"/>
      <c r="E506" s="8"/>
      <c r="F506" s="8"/>
      <c r="G506" s="8"/>
      <c r="H506" s="8"/>
      <c r="I506" s="8"/>
      <c r="J506" s="8"/>
      <c r="K506" s="8"/>
      <c r="L506" s="191"/>
      <c r="M506" s="15"/>
      <c r="N506" s="8"/>
      <c r="O506" s="8"/>
      <c r="P506" s="12"/>
      <c r="Q506" s="12"/>
      <c r="R506" s="12"/>
      <c r="S506" s="12"/>
    </row>
    <row r="507" spans="1:19" ht="25.5" customHeight="1" x14ac:dyDescent="0.4">
      <c r="A507" s="12"/>
      <c r="B507" s="12"/>
      <c r="C507" s="8"/>
      <c r="D507" s="8"/>
      <c r="E507" s="8"/>
      <c r="F507" s="8"/>
      <c r="G507" s="8"/>
      <c r="H507" s="8"/>
      <c r="I507" s="8"/>
      <c r="J507" s="8"/>
      <c r="K507" s="8"/>
      <c r="L507" s="191"/>
      <c r="P507" s="12"/>
      <c r="Q507" s="12"/>
      <c r="R507" s="12"/>
      <c r="S507" s="12"/>
    </row>
    <row r="508" spans="1:19" ht="25.5" customHeight="1" x14ac:dyDescent="0.4">
      <c r="A508" s="12"/>
      <c r="B508" s="12"/>
      <c r="C508" s="8"/>
      <c r="D508" s="8"/>
      <c r="E508" s="8"/>
      <c r="F508" s="8"/>
      <c r="G508" s="8"/>
      <c r="H508" s="8"/>
      <c r="I508" s="8"/>
      <c r="J508" s="8"/>
      <c r="K508" s="8"/>
      <c r="L508" s="191"/>
      <c r="P508" s="12"/>
      <c r="Q508" s="12"/>
      <c r="R508" s="12"/>
      <c r="S508" s="12"/>
    </row>
    <row r="509" spans="1:19" ht="53.25" customHeight="1" x14ac:dyDescent="0.4">
      <c r="A509" s="12"/>
      <c r="B509" s="12"/>
      <c r="C509" s="8"/>
      <c r="D509" s="8"/>
      <c r="E509" s="8"/>
      <c r="F509" s="8"/>
      <c r="G509" s="8"/>
      <c r="H509" s="8"/>
      <c r="I509" s="8"/>
      <c r="J509" s="8"/>
      <c r="K509" s="8"/>
      <c r="L509" s="191"/>
      <c r="P509" s="12"/>
      <c r="Q509" s="12"/>
      <c r="R509" s="12"/>
      <c r="S509" s="12"/>
    </row>
    <row r="510" spans="1:19" ht="33" customHeight="1" x14ac:dyDescent="0.4">
      <c r="A510" s="12"/>
      <c r="B510" s="12"/>
      <c r="C510" s="8"/>
      <c r="D510" s="8"/>
      <c r="E510" s="8"/>
      <c r="F510" s="8"/>
      <c r="G510" s="8"/>
      <c r="H510" s="8"/>
      <c r="I510" s="8"/>
      <c r="J510" s="8"/>
      <c r="K510" s="8"/>
      <c r="L510" s="191"/>
      <c r="P510" s="12"/>
      <c r="Q510" s="12"/>
      <c r="R510" s="12"/>
      <c r="S510" s="12"/>
    </row>
    <row r="511" spans="1:19" ht="79.5" customHeight="1" x14ac:dyDescent="0.4">
      <c r="A511" s="12"/>
      <c r="B511" s="12"/>
      <c r="C511" s="8"/>
      <c r="D511" s="8"/>
      <c r="E511" s="8"/>
      <c r="F511" s="8"/>
      <c r="G511" s="8"/>
      <c r="H511" s="8"/>
      <c r="I511" s="8"/>
      <c r="J511" s="8"/>
      <c r="K511" s="8"/>
      <c r="L511" s="191"/>
      <c r="P511" s="12"/>
      <c r="Q511" s="12"/>
      <c r="R511" s="12"/>
      <c r="S511" s="12"/>
    </row>
    <row r="512" spans="1:19" ht="23.25" customHeight="1" x14ac:dyDescent="0.4">
      <c r="A512" s="12"/>
      <c r="B512" s="12"/>
      <c r="C512" s="8"/>
      <c r="D512" s="8"/>
      <c r="E512" s="8"/>
      <c r="F512" s="8"/>
      <c r="G512" s="8"/>
      <c r="H512" s="8"/>
      <c r="I512" s="8"/>
      <c r="J512" s="8"/>
      <c r="K512" s="8"/>
      <c r="L512" s="191"/>
      <c r="P512" s="12"/>
      <c r="Q512" s="12"/>
      <c r="R512" s="12"/>
      <c r="S512" s="12"/>
    </row>
    <row r="513" spans="1:19" ht="32.25" customHeight="1" x14ac:dyDescent="0.4">
      <c r="A513" s="12"/>
      <c r="B513" s="12"/>
      <c r="C513" s="8"/>
      <c r="D513" s="8"/>
      <c r="E513" s="8"/>
      <c r="F513" s="8"/>
      <c r="G513" s="8"/>
      <c r="H513" s="8"/>
      <c r="I513" s="8"/>
      <c r="J513" s="8"/>
      <c r="K513" s="8"/>
      <c r="L513" s="191"/>
      <c r="P513" s="12"/>
      <c r="Q513" s="12"/>
      <c r="R513" s="12"/>
      <c r="S513" s="12"/>
    </row>
    <row r="514" spans="1:19" ht="23.25" customHeight="1" x14ac:dyDescent="0.4">
      <c r="A514" s="12"/>
      <c r="B514" s="12"/>
      <c r="C514" s="8"/>
      <c r="D514" s="8"/>
      <c r="E514" s="8"/>
      <c r="F514" s="8"/>
      <c r="G514" s="8"/>
      <c r="H514" s="8"/>
      <c r="I514" s="8"/>
      <c r="J514" s="8"/>
      <c r="K514" s="8"/>
      <c r="L514" s="191"/>
      <c r="P514" s="12"/>
      <c r="Q514" s="12"/>
      <c r="R514" s="12"/>
      <c r="S514" s="12"/>
    </row>
    <row r="515" spans="1:19" ht="23.25" customHeight="1" x14ac:dyDescent="0.4">
      <c r="A515" s="12"/>
      <c r="B515" s="12"/>
      <c r="C515" s="8"/>
      <c r="D515" s="8"/>
      <c r="E515" s="8"/>
      <c r="F515" s="8"/>
      <c r="G515" s="8"/>
      <c r="H515" s="8"/>
      <c r="I515" s="8"/>
      <c r="J515" s="8"/>
      <c r="K515" s="8"/>
      <c r="L515" s="191"/>
      <c r="P515" s="12"/>
      <c r="Q515" s="12"/>
      <c r="R515" s="12"/>
      <c r="S515" s="12"/>
    </row>
    <row r="516" spans="1:19" ht="29.25" customHeight="1" x14ac:dyDescent="0.4">
      <c r="A516" s="12"/>
      <c r="B516" s="12"/>
      <c r="C516" s="8"/>
      <c r="D516" s="8"/>
      <c r="E516" s="8"/>
      <c r="F516" s="8"/>
      <c r="G516" s="8"/>
      <c r="H516" s="8"/>
      <c r="I516" s="8"/>
      <c r="J516" s="8"/>
      <c r="K516" s="8"/>
      <c r="L516" s="191"/>
      <c r="P516" s="12"/>
      <c r="Q516" s="12"/>
      <c r="R516" s="12"/>
      <c r="S516" s="12"/>
    </row>
    <row r="517" spans="1:19" x14ac:dyDescent="0.4">
      <c r="A517" s="12"/>
      <c r="B517" s="12"/>
      <c r="C517" s="8"/>
      <c r="D517" s="8"/>
      <c r="E517" s="8"/>
      <c r="F517" s="8"/>
      <c r="G517" s="8"/>
      <c r="H517" s="8"/>
      <c r="I517" s="8"/>
      <c r="J517" s="8"/>
      <c r="K517" s="8"/>
      <c r="L517" s="191"/>
      <c r="P517" s="12"/>
      <c r="Q517" s="12"/>
      <c r="R517" s="12"/>
      <c r="S517" s="12"/>
    </row>
    <row r="518" spans="1:19" ht="26.25" customHeight="1" x14ac:dyDescent="0.4">
      <c r="A518" s="12"/>
      <c r="B518" s="12"/>
      <c r="C518" s="8"/>
      <c r="D518" s="8"/>
      <c r="E518" s="8"/>
      <c r="F518" s="8"/>
      <c r="G518" s="8"/>
      <c r="H518" s="8"/>
      <c r="I518" s="8"/>
      <c r="J518" s="8"/>
      <c r="K518" s="8"/>
      <c r="L518" s="191"/>
      <c r="P518" s="12"/>
      <c r="Q518" s="12"/>
      <c r="R518" s="12"/>
      <c r="S518" s="12"/>
    </row>
    <row r="519" spans="1:19" ht="27.75" customHeight="1" x14ac:dyDescent="0.4">
      <c r="A519" s="12"/>
      <c r="B519" s="12"/>
      <c r="C519" s="8"/>
      <c r="D519" s="8"/>
      <c r="E519" s="8"/>
      <c r="F519" s="8"/>
      <c r="G519" s="8"/>
      <c r="H519" s="8"/>
      <c r="I519" s="8"/>
      <c r="J519" s="8"/>
      <c r="K519" s="8"/>
      <c r="L519" s="191"/>
      <c r="P519" s="12"/>
      <c r="Q519" s="12"/>
      <c r="R519" s="12"/>
      <c r="S519" s="12"/>
    </row>
    <row r="520" spans="1:19" x14ac:dyDescent="0.4">
      <c r="B520" s="12"/>
      <c r="C520" s="8"/>
      <c r="D520" s="8"/>
      <c r="E520" s="8"/>
      <c r="F520" s="8"/>
      <c r="G520" s="8"/>
      <c r="H520" s="8"/>
      <c r="I520" s="8"/>
      <c r="J520" s="8"/>
      <c r="K520" s="8"/>
      <c r="L520" s="191"/>
      <c r="P520" s="12"/>
      <c r="Q520" s="12"/>
      <c r="R520" s="12"/>
      <c r="S520" s="12"/>
    </row>
    <row r="521" spans="1:19" x14ac:dyDescent="0.4">
      <c r="B521" s="12"/>
      <c r="C521" s="8"/>
      <c r="D521" s="8"/>
      <c r="E521" s="8"/>
      <c r="F521" s="8"/>
      <c r="G521" s="8"/>
      <c r="H521" s="8"/>
      <c r="I521" s="8"/>
      <c r="J521" s="8"/>
      <c r="K521" s="8"/>
      <c r="L521" s="191"/>
      <c r="P521" s="12"/>
      <c r="Q521" s="12"/>
      <c r="R521" s="12"/>
      <c r="S521" s="12"/>
    </row>
    <row r="522" spans="1:19" x14ac:dyDescent="0.4">
      <c r="B522" s="12"/>
      <c r="C522" s="8"/>
      <c r="D522" s="8"/>
      <c r="E522" s="8"/>
      <c r="F522" s="8"/>
      <c r="G522" s="8"/>
      <c r="H522" s="8"/>
      <c r="I522" s="8"/>
      <c r="J522" s="8"/>
      <c r="K522" s="8"/>
      <c r="L522" s="191"/>
      <c r="P522" s="12"/>
      <c r="Q522" s="12"/>
      <c r="R522" s="12"/>
      <c r="S522" s="12"/>
    </row>
    <row r="523" spans="1:19" x14ac:dyDescent="0.4">
      <c r="B523" s="12"/>
      <c r="C523" s="8"/>
      <c r="D523" s="8"/>
      <c r="E523" s="8"/>
      <c r="F523" s="8"/>
      <c r="G523" s="8"/>
      <c r="H523" s="8"/>
      <c r="I523" s="8"/>
      <c r="J523" s="8"/>
      <c r="K523" s="8"/>
      <c r="L523" s="191"/>
      <c r="P523" s="12"/>
      <c r="Q523" s="12"/>
      <c r="R523" s="12"/>
      <c r="S523" s="12"/>
    </row>
    <row r="524" spans="1:19" x14ac:dyDescent="0.4">
      <c r="B524" s="12"/>
      <c r="C524" s="8"/>
      <c r="D524" s="8"/>
      <c r="E524" s="8"/>
      <c r="F524" s="8"/>
      <c r="G524" s="8"/>
      <c r="H524" s="8"/>
      <c r="I524" s="8"/>
      <c r="J524" s="8"/>
      <c r="K524" s="8"/>
      <c r="L524" s="191"/>
      <c r="P524" s="12"/>
      <c r="Q524" s="12"/>
      <c r="R524" s="12"/>
      <c r="S524" s="12"/>
    </row>
    <row r="525" spans="1:19" x14ac:dyDescent="0.4">
      <c r="B525" s="12"/>
      <c r="C525" s="8"/>
      <c r="D525" s="8"/>
      <c r="E525" s="8"/>
      <c r="F525" s="8"/>
      <c r="G525" s="8"/>
      <c r="H525" s="8"/>
      <c r="I525" s="8"/>
      <c r="J525" s="8"/>
      <c r="K525" s="8"/>
      <c r="L525" s="191"/>
      <c r="P525" s="12"/>
      <c r="Q525" s="12"/>
      <c r="R525" s="12"/>
      <c r="S525" s="12"/>
    </row>
    <row r="526" spans="1:19" x14ac:dyDescent="0.4">
      <c r="B526" s="12"/>
      <c r="C526" s="8"/>
      <c r="D526" s="8"/>
      <c r="E526" s="8"/>
      <c r="F526" s="8"/>
      <c r="G526" s="8"/>
      <c r="H526" s="8"/>
      <c r="I526" s="8"/>
      <c r="J526" s="8"/>
      <c r="K526" s="8"/>
      <c r="L526" s="191"/>
      <c r="P526" s="12"/>
      <c r="Q526" s="12"/>
      <c r="R526" s="12"/>
      <c r="S526" s="12"/>
    </row>
    <row r="527" spans="1:19" x14ac:dyDescent="0.4">
      <c r="B527" s="12"/>
      <c r="C527" s="8"/>
      <c r="D527" s="8"/>
      <c r="E527" s="8"/>
      <c r="F527" s="8"/>
      <c r="G527" s="8"/>
      <c r="H527" s="8"/>
      <c r="I527" s="8"/>
      <c r="J527" s="8"/>
      <c r="K527" s="8"/>
      <c r="L527" s="191"/>
      <c r="P527" s="12"/>
      <c r="Q527" s="12"/>
      <c r="R527" s="12"/>
      <c r="S527" s="12"/>
    </row>
    <row r="528" spans="1:19" x14ac:dyDescent="0.4">
      <c r="B528" s="12"/>
      <c r="C528" s="8"/>
      <c r="D528" s="8"/>
      <c r="E528" s="8"/>
      <c r="F528" s="8"/>
      <c r="G528" s="8"/>
      <c r="H528" s="8"/>
      <c r="I528" s="8"/>
      <c r="J528" s="8"/>
      <c r="K528" s="8"/>
      <c r="L528" s="191"/>
      <c r="P528" s="12"/>
      <c r="Q528" s="12"/>
      <c r="R528" s="12"/>
      <c r="S528" s="12"/>
    </row>
    <row r="529" spans="2:19" x14ac:dyDescent="0.4">
      <c r="B529" s="12"/>
      <c r="C529" s="8"/>
      <c r="D529" s="8"/>
      <c r="E529" s="8"/>
      <c r="F529" s="8"/>
      <c r="G529" s="8"/>
      <c r="H529" s="8"/>
      <c r="I529" s="8"/>
      <c r="J529" s="8"/>
      <c r="K529" s="8"/>
      <c r="L529" s="191"/>
      <c r="P529" s="12"/>
      <c r="Q529" s="12"/>
      <c r="R529" s="12"/>
      <c r="S529" s="12"/>
    </row>
    <row r="530" spans="2:19" x14ac:dyDescent="0.4">
      <c r="B530" s="12"/>
      <c r="C530" s="8"/>
      <c r="D530" s="8"/>
      <c r="E530" s="8"/>
      <c r="F530" s="8"/>
      <c r="G530" s="8"/>
      <c r="H530" s="8"/>
      <c r="I530" s="8"/>
      <c r="J530" s="8"/>
      <c r="K530" s="8"/>
      <c r="L530" s="191"/>
      <c r="P530" s="12"/>
      <c r="Q530" s="12"/>
      <c r="R530" s="12"/>
      <c r="S530" s="12"/>
    </row>
    <row r="531" spans="2:19" x14ac:dyDescent="0.4">
      <c r="B531" s="12"/>
      <c r="C531" s="8"/>
      <c r="D531" s="8"/>
      <c r="E531" s="8"/>
      <c r="F531" s="8"/>
      <c r="G531" s="8"/>
      <c r="H531" s="8"/>
      <c r="I531" s="8"/>
      <c r="J531" s="8"/>
      <c r="K531" s="8"/>
      <c r="L531" s="191"/>
      <c r="P531" s="12"/>
      <c r="Q531" s="12"/>
      <c r="R531" s="12"/>
      <c r="S531" s="12"/>
    </row>
  </sheetData>
  <mergeCells count="489">
    <mergeCell ref="B2:L6"/>
    <mergeCell ref="E345:I345"/>
    <mergeCell ref="D415:I415"/>
    <mergeCell ref="E416:I416"/>
    <mergeCell ref="E128:I128"/>
    <mergeCell ref="E196:I196"/>
    <mergeCell ref="E88:I88"/>
    <mergeCell ref="E97:I97"/>
    <mergeCell ref="D99:I99"/>
    <mergeCell ref="E108:I108"/>
    <mergeCell ref="D113:I113"/>
    <mergeCell ref="E114:I114"/>
    <mergeCell ref="E111:I111"/>
    <mergeCell ref="E107:I107"/>
    <mergeCell ref="E102:I102"/>
    <mergeCell ref="E96:I96"/>
    <mergeCell ref="E103:I103"/>
    <mergeCell ref="E100:I100"/>
    <mergeCell ref="D90:I90"/>
    <mergeCell ref="E93:I93"/>
    <mergeCell ref="E309:I309"/>
    <mergeCell ref="E64:I64"/>
    <mergeCell ref="E91:I91"/>
    <mergeCell ref="E118:I118"/>
    <mergeCell ref="E121:I121"/>
    <mergeCell ref="E122:I122"/>
    <mergeCell ref="E129:I129"/>
    <mergeCell ref="E124:I124"/>
    <mergeCell ref="E123:I123"/>
    <mergeCell ref="D115:I115"/>
    <mergeCell ref="D94:I94"/>
    <mergeCell ref="E112:I112"/>
    <mergeCell ref="E106:I106"/>
    <mergeCell ref="E110:I110"/>
    <mergeCell ref="D109:I109"/>
    <mergeCell ref="E119:I119"/>
    <mergeCell ref="E98:I98"/>
    <mergeCell ref="E101:I101"/>
    <mergeCell ref="E116:I116"/>
    <mergeCell ref="D148:I148"/>
    <mergeCell ref="E147:I147"/>
    <mergeCell ref="C190:L190"/>
    <mergeCell ref="D258:I258"/>
    <mergeCell ref="E57:I57"/>
    <mergeCell ref="E67:I67"/>
    <mergeCell ref="E69:I69"/>
    <mergeCell ref="E82:I82"/>
    <mergeCell ref="E77:I77"/>
    <mergeCell ref="E85:I85"/>
    <mergeCell ref="D84:I84"/>
    <mergeCell ref="E62:I62"/>
    <mergeCell ref="E65:I65"/>
    <mergeCell ref="E68:I68"/>
    <mergeCell ref="D83:I83"/>
    <mergeCell ref="E75:I75"/>
    <mergeCell ref="E63:I63"/>
    <mergeCell ref="D80:I80"/>
    <mergeCell ref="E66:I66"/>
    <mergeCell ref="E79:I79"/>
    <mergeCell ref="E60:I60"/>
    <mergeCell ref="E61:I61"/>
    <mergeCell ref="E58:I58"/>
    <mergeCell ref="E120:I120"/>
    <mergeCell ref="E409:I409"/>
    <mergeCell ref="D427:I427"/>
    <mergeCell ref="E447:I447"/>
    <mergeCell ref="E437:I437"/>
    <mergeCell ref="E278:I278"/>
    <mergeCell ref="E240:I240"/>
    <mergeCell ref="E207:I207"/>
    <mergeCell ref="D276:I276"/>
    <mergeCell ref="E145:I145"/>
    <mergeCell ref="E146:I146"/>
    <mergeCell ref="E216:I216"/>
    <mergeCell ref="E205:I205"/>
    <mergeCell ref="E269:I269"/>
    <mergeCell ref="E237:I237"/>
    <mergeCell ref="E255:I255"/>
    <mergeCell ref="E257:I257"/>
    <mergeCell ref="D262:I262"/>
    <mergeCell ref="E193:I193"/>
    <mergeCell ref="E203:I203"/>
    <mergeCell ref="D236:I236"/>
    <mergeCell ref="E198:I198"/>
    <mergeCell ref="E213:I213"/>
    <mergeCell ref="E214:I214"/>
    <mergeCell ref="E208:I208"/>
    <mergeCell ref="E377:I377"/>
    <mergeCell ref="E401:I401"/>
    <mergeCell ref="E407:I407"/>
    <mergeCell ref="E400:I400"/>
    <mergeCell ref="E452:I452"/>
    <mergeCell ref="E453:I453"/>
    <mergeCell ref="E454:I454"/>
    <mergeCell ref="E455:I455"/>
    <mergeCell ref="E403:I403"/>
    <mergeCell ref="E435:I435"/>
    <mergeCell ref="D430:I430"/>
    <mergeCell ref="D432:I432"/>
    <mergeCell ref="D420:I420"/>
    <mergeCell ref="E423:I423"/>
    <mergeCell ref="E414:I414"/>
    <mergeCell ref="E406:I406"/>
    <mergeCell ref="D417:I417"/>
    <mergeCell ref="E442:I442"/>
    <mergeCell ref="E443:I443"/>
    <mergeCell ref="E450:I450"/>
    <mergeCell ref="E449:I449"/>
    <mergeCell ref="E446:I446"/>
    <mergeCell ref="D405:I405"/>
    <mergeCell ref="D408:I408"/>
    <mergeCell ref="E142:I142"/>
    <mergeCell ref="E281:I281"/>
    <mergeCell ref="E268:I268"/>
    <mergeCell ref="E52:I52"/>
    <mergeCell ref="E448:I448"/>
    <mergeCell ref="E413:I413"/>
    <mergeCell ref="D410:I410"/>
    <mergeCell ref="E360:I360"/>
    <mergeCell ref="E392:I392"/>
    <mergeCell ref="D384:I384"/>
    <mergeCell ref="D386:I386"/>
    <mergeCell ref="D393:I393"/>
    <mergeCell ref="E394:I394"/>
    <mergeCell ref="E370:I370"/>
    <mergeCell ref="D399:I399"/>
    <mergeCell ref="D381:I381"/>
    <mergeCell ref="E385:I385"/>
    <mergeCell ref="D371:I371"/>
    <mergeCell ref="E397:I397"/>
    <mergeCell ref="E382:I382"/>
    <mergeCell ref="E380:I380"/>
    <mergeCell ref="E368:I368"/>
    <mergeCell ref="E389:I389"/>
    <mergeCell ref="D375:I375"/>
    <mergeCell ref="E348:I348"/>
    <mergeCell ref="D354:I354"/>
    <mergeCell ref="D351:I351"/>
    <mergeCell ref="D361:I361"/>
    <mergeCell ref="D366:I366"/>
    <mergeCell ref="E376:I376"/>
    <mergeCell ref="D374:I374"/>
    <mergeCell ref="E357:I357"/>
    <mergeCell ref="D355:I355"/>
    <mergeCell ref="E362:I362"/>
    <mergeCell ref="E402:I402"/>
    <mergeCell ref="E353:I353"/>
    <mergeCell ref="H43:I43"/>
    <mergeCell ref="E55:I55"/>
    <mergeCell ref="J38:L38"/>
    <mergeCell ref="E70:I70"/>
    <mergeCell ref="E347:I347"/>
    <mergeCell ref="E275:I275"/>
    <mergeCell ref="E350:I350"/>
    <mergeCell ref="E358:I358"/>
    <mergeCell ref="D290:I290"/>
    <mergeCell ref="E288:I288"/>
    <mergeCell ref="C189:L189"/>
    <mergeCell ref="D195:I195"/>
    <mergeCell ref="E200:I200"/>
    <mergeCell ref="D201:I201"/>
    <mergeCell ref="E199:I199"/>
    <mergeCell ref="E218:I218"/>
    <mergeCell ref="E231:I231"/>
    <mergeCell ref="E232:I232"/>
    <mergeCell ref="E383:I383"/>
    <mergeCell ref="E303:I303"/>
    <mergeCell ref="E359:I359"/>
    <mergeCell ref="E379:I379"/>
    <mergeCell ref="E72:I72"/>
    <mergeCell ref="J25:L25"/>
    <mergeCell ref="C31:G31"/>
    <mergeCell ref="C44:G44"/>
    <mergeCell ref="H40:I40"/>
    <mergeCell ref="C35:G35"/>
    <mergeCell ref="H35:I35"/>
    <mergeCell ref="J35:L35"/>
    <mergeCell ref="H34:I34"/>
    <mergeCell ref="H42:I42"/>
    <mergeCell ref="H28:I28"/>
    <mergeCell ref="J28:L28"/>
    <mergeCell ref="J29:L29"/>
    <mergeCell ref="E56:I56"/>
    <mergeCell ref="E59:I59"/>
    <mergeCell ref="H44:I44"/>
    <mergeCell ref="C41:G41"/>
    <mergeCell ref="H41:I41"/>
    <mergeCell ref="J26:L26"/>
    <mergeCell ref="C26:G26"/>
    <mergeCell ref="E54:I54"/>
    <mergeCell ref="E53:I53"/>
    <mergeCell ref="C40:G40"/>
    <mergeCell ref="E47:I47"/>
    <mergeCell ref="E428:I428"/>
    <mergeCell ref="E433:I433"/>
    <mergeCell ref="E431:I431"/>
    <mergeCell ref="D421:I421"/>
    <mergeCell ref="E422:I422"/>
    <mergeCell ref="E424:I424"/>
    <mergeCell ref="E349:I349"/>
    <mergeCell ref="E219:I219"/>
    <mergeCell ref="D223:I223"/>
    <mergeCell ref="E222:I222"/>
    <mergeCell ref="E228:I228"/>
    <mergeCell ref="E229:I229"/>
    <mergeCell ref="D323:I323"/>
    <mergeCell ref="D364:I364"/>
    <mergeCell ref="D342:I342"/>
    <mergeCell ref="D241:I241"/>
    <mergeCell ref="D247:I247"/>
    <mergeCell ref="D243:I243"/>
    <mergeCell ref="E305:I305"/>
    <mergeCell ref="D280:I280"/>
    <mergeCell ref="E344:I344"/>
    <mergeCell ref="D273:I273"/>
    <mergeCell ref="E283:I283"/>
    <mergeCell ref="E299:I299"/>
    <mergeCell ref="E343:I343"/>
    <mergeCell ref="E306:I306"/>
    <mergeCell ref="E282:I282"/>
    <mergeCell ref="D300:I300"/>
    <mergeCell ref="E295:I295"/>
    <mergeCell ref="E289:I289"/>
    <mergeCell ref="D335:I335"/>
    <mergeCell ref="E302:I302"/>
    <mergeCell ref="E294:I294"/>
    <mergeCell ref="E319:I319"/>
    <mergeCell ref="E308:I308"/>
    <mergeCell ref="D333:I333"/>
    <mergeCell ref="E331:I331"/>
    <mergeCell ref="E311:I311"/>
    <mergeCell ref="E322:I322"/>
    <mergeCell ref="E332:I332"/>
    <mergeCell ref="E334:I334"/>
    <mergeCell ref="E326:I326"/>
    <mergeCell ref="E327:I327"/>
    <mergeCell ref="E328:I328"/>
    <mergeCell ref="E338:I338"/>
    <mergeCell ref="D320:I320"/>
    <mergeCell ref="E316:I316"/>
    <mergeCell ref="E297:I297"/>
    <mergeCell ref="C391:C392"/>
    <mergeCell ref="E373:I373"/>
    <mergeCell ref="E265:I265"/>
    <mergeCell ref="D266:I266"/>
    <mergeCell ref="E272:I272"/>
    <mergeCell ref="E274:I274"/>
    <mergeCell ref="E310:I310"/>
    <mergeCell ref="E293:I293"/>
    <mergeCell ref="E286:I286"/>
    <mergeCell ref="E287:I287"/>
    <mergeCell ref="E325:I325"/>
    <mergeCell ref="D292:I292"/>
    <mergeCell ref="E314:I314"/>
    <mergeCell ref="E301:I301"/>
    <mergeCell ref="E291:I291"/>
    <mergeCell ref="D304:I304"/>
    <mergeCell ref="E313:I313"/>
    <mergeCell ref="E312:I312"/>
    <mergeCell ref="D340:I340"/>
    <mergeCell ref="E329:I329"/>
    <mergeCell ref="D315:I315"/>
    <mergeCell ref="D330:I330"/>
    <mergeCell ref="D317:I317"/>
    <mergeCell ref="E318:I318"/>
    <mergeCell ref="C192:L192"/>
    <mergeCell ref="E245:I245"/>
    <mergeCell ref="D230:I230"/>
    <mergeCell ref="E210:I210"/>
    <mergeCell ref="E132:I132"/>
    <mergeCell ref="E133:I133"/>
    <mergeCell ref="C176:L176"/>
    <mergeCell ref="C178:L178"/>
    <mergeCell ref="C158:L158"/>
    <mergeCell ref="C161:L161"/>
    <mergeCell ref="C180:L180"/>
    <mergeCell ref="C162:L162"/>
    <mergeCell ref="E151:I151"/>
    <mergeCell ref="E202:I202"/>
    <mergeCell ref="D137:I137"/>
    <mergeCell ref="E138:I138"/>
    <mergeCell ref="E139:I139"/>
    <mergeCell ref="E136:I136"/>
    <mergeCell ref="E135:I135"/>
    <mergeCell ref="E134:I134"/>
    <mergeCell ref="E144:I144"/>
    <mergeCell ref="E141:I141"/>
    <mergeCell ref="E143:I143"/>
    <mergeCell ref="D140:I140"/>
    <mergeCell ref="D150:I150"/>
    <mergeCell ref="E235:I235"/>
    <mergeCell ref="C188:L188"/>
    <mergeCell ref="E239:I239"/>
    <mergeCell ref="D215:I215"/>
    <mergeCell ref="E242:I242"/>
    <mergeCell ref="E238:I238"/>
    <mergeCell ref="E76:I76"/>
    <mergeCell ref="E73:I73"/>
    <mergeCell ref="E74:I74"/>
    <mergeCell ref="E95:I95"/>
    <mergeCell ref="E104:I104"/>
    <mergeCell ref="E105:I105"/>
    <mergeCell ref="D125:I125"/>
    <mergeCell ref="E130:I130"/>
    <mergeCell ref="E126:I126"/>
    <mergeCell ref="E127:I127"/>
    <mergeCell ref="E131:I131"/>
    <mergeCell ref="E86:I86"/>
    <mergeCell ref="E87:I87"/>
    <mergeCell ref="D117:I117"/>
    <mergeCell ref="E92:I92"/>
    <mergeCell ref="E89:I89"/>
    <mergeCell ref="C157:L157"/>
    <mergeCell ref="E336:I336"/>
    <mergeCell ref="E337:I337"/>
    <mergeCell ref="E339:I339"/>
    <mergeCell ref="E270:I270"/>
    <mergeCell ref="D307:I307"/>
    <mergeCell ref="E279:I279"/>
    <mergeCell ref="D194:I194"/>
    <mergeCell ref="D220:I220"/>
    <mergeCell ref="E227:I227"/>
    <mergeCell ref="D224:I224"/>
    <mergeCell ref="E254:I254"/>
    <mergeCell ref="E259:I259"/>
    <mergeCell ref="E277:I277"/>
    <mergeCell ref="E252:I252"/>
    <mergeCell ref="E212:I212"/>
    <mergeCell ref="D211:I211"/>
    <mergeCell ref="E261:I261"/>
    <mergeCell ref="D234:I234"/>
    <mergeCell ref="E296:I296"/>
    <mergeCell ref="E298:I298"/>
    <mergeCell ref="E226:I226"/>
    <mergeCell ref="E48:I48"/>
    <mergeCell ref="E49:I49"/>
    <mergeCell ref="E50:I50"/>
    <mergeCell ref="E51:I51"/>
    <mergeCell ref="H26:I26"/>
    <mergeCell ref="C30:G30"/>
    <mergeCell ref="H30:I30"/>
    <mergeCell ref="H32:I32"/>
    <mergeCell ref="C46:L46"/>
    <mergeCell ref="C27:G27"/>
    <mergeCell ref="H27:I27"/>
    <mergeCell ref="C45:L45"/>
    <mergeCell ref="C42:G42"/>
    <mergeCell ref="C36:L36"/>
    <mergeCell ref="J34:L34"/>
    <mergeCell ref="J33:L33"/>
    <mergeCell ref="H33:I33"/>
    <mergeCell ref="C33:G33"/>
    <mergeCell ref="C32:G32"/>
    <mergeCell ref="J31:L31"/>
    <mergeCell ref="H29:I29"/>
    <mergeCell ref="C29:G29"/>
    <mergeCell ref="J32:L32"/>
    <mergeCell ref="C37:J37"/>
    <mergeCell ref="C465:L465"/>
    <mergeCell ref="E356:I356"/>
    <mergeCell ref="E445:I445"/>
    <mergeCell ref="E425:I425"/>
    <mergeCell ref="E426:I426"/>
    <mergeCell ref="E404:I404"/>
    <mergeCell ref="E387:I387"/>
    <mergeCell ref="E388:I388"/>
    <mergeCell ref="D395:I395"/>
    <mergeCell ref="D441:I441"/>
    <mergeCell ref="D398:I398"/>
    <mergeCell ref="E411:I411"/>
    <mergeCell ref="E440:I440"/>
    <mergeCell ref="E390:I390"/>
    <mergeCell ref="D391:I391"/>
    <mergeCell ref="E363:I363"/>
    <mergeCell ref="D438:I438"/>
    <mergeCell ref="E436:I436"/>
    <mergeCell ref="E434:I434"/>
    <mergeCell ref="E457:I457"/>
    <mergeCell ref="E444:I444"/>
    <mergeCell ref="D458:I458"/>
    <mergeCell ref="E419:I419"/>
    <mergeCell ref="E412:I412"/>
    <mergeCell ref="C467:D467"/>
    <mergeCell ref="E469:I469"/>
    <mergeCell ref="E470:I470"/>
    <mergeCell ref="E471:I471"/>
    <mergeCell ref="E233:I233"/>
    <mergeCell ref="D267:I267"/>
    <mergeCell ref="E284:I284"/>
    <mergeCell ref="E285:I285"/>
    <mergeCell ref="E250:I250"/>
    <mergeCell ref="E260:I260"/>
    <mergeCell ref="E251:I251"/>
    <mergeCell ref="D253:I253"/>
    <mergeCell ref="D256:I256"/>
    <mergeCell ref="D246:I246"/>
    <mergeCell ref="E248:I248"/>
    <mergeCell ref="E249:I249"/>
    <mergeCell ref="E456:I456"/>
    <mergeCell ref="E365:I365"/>
    <mergeCell ref="E367:I367"/>
    <mergeCell ref="E378:I378"/>
    <mergeCell ref="E451:I451"/>
    <mergeCell ref="E429:I429"/>
    <mergeCell ref="E369:I369"/>
    <mergeCell ref="E346:I346"/>
    <mergeCell ref="A7:L7"/>
    <mergeCell ref="C13:L13"/>
    <mergeCell ref="C9:L9"/>
    <mergeCell ref="C10:L10"/>
    <mergeCell ref="E78:I78"/>
    <mergeCell ref="D206:I206"/>
    <mergeCell ref="C156:L156"/>
    <mergeCell ref="D217:I217"/>
    <mergeCell ref="E271:I271"/>
    <mergeCell ref="C168:L168"/>
    <mergeCell ref="E197:I197"/>
    <mergeCell ref="C172:L172"/>
    <mergeCell ref="C173:L173"/>
    <mergeCell ref="E225:I225"/>
    <mergeCell ref="D204:I204"/>
    <mergeCell ref="E149:I149"/>
    <mergeCell ref="C174:L174"/>
    <mergeCell ref="C187:L187"/>
    <mergeCell ref="C186:L186"/>
    <mergeCell ref="C185:L185"/>
    <mergeCell ref="E71:I71"/>
    <mergeCell ref="E209:I209"/>
    <mergeCell ref="C34:G34"/>
    <mergeCell ref="C43:G43"/>
    <mergeCell ref="C184:L184"/>
    <mergeCell ref="C183:L183"/>
    <mergeCell ref="C166:L166"/>
    <mergeCell ref="C164:L164"/>
    <mergeCell ref="C165:L165"/>
    <mergeCell ref="C182:L182"/>
    <mergeCell ref="C177:L177"/>
    <mergeCell ref="C167:L167"/>
    <mergeCell ref="E152:I152"/>
    <mergeCell ref="C181:L181"/>
    <mergeCell ref="D153:I153"/>
    <mergeCell ref="C179:L179"/>
    <mergeCell ref="C154:L154"/>
    <mergeCell ref="C159:L159"/>
    <mergeCell ref="C163:L163"/>
    <mergeCell ref="C155:L155"/>
    <mergeCell ref="C170:L170"/>
    <mergeCell ref="C169:L169"/>
    <mergeCell ref="C160:L160"/>
    <mergeCell ref="C171:L171"/>
    <mergeCell ref="C175:L175"/>
    <mergeCell ref="C12:L12"/>
    <mergeCell ref="C28:G28"/>
    <mergeCell ref="J23:L23"/>
    <mergeCell ref="H23:I23"/>
    <mergeCell ref="J22:L22"/>
    <mergeCell ref="H22:I22"/>
    <mergeCell ref="C22:G22"/>
    <mergeCell ref="J27:L27"/>
    <mergeCell ref="H31:I31"/>
    <mergeCell ref="C23:G23"/>
    <mergeCell ref="C24:G24"/>
    <mergeCell ref="H24:I24"/>
    <mergeCell ref="C25:G25"/>
    <mergeCell ref="J30:L30"/>
    <mergeCell ref="H25:I25"/>
    <mergeCell ref="J24:L24"/>
    <mergeCell ref="J21:L21"/>
    <mergeCell ref="C21:G21"/>
    <mergeCell ref="H21:I21"/>
    <mergeCell ref="C18:G18"/>
    <mergeCell ref="J19:L19"/>
    <mergeCell ref="H18:I18"/>
    <mergeCell ref="J18:L18"/>
    <mergeCell ref="C17:G17"/>
    <mergeCell ref="C38:I38"/>
    <mergeCell ref="J16:L16"/>
    <mergeCell ref="H16:I16"/>
    <mergeCell ref="C16:G16"/>
    <mergeCell ref="J15:L15"/>
    <mergeCell ref="H15:I15"/>
    <mergeCell ref="C19:G19"/>
    <mergeCell ref="H19:I19"/>
    <mergeCell ref="C15:G15"/>
    <mergeCell ref="H17:I17"/>
    <mergeCell ref="J20:L20"/>
    <mergeCell ref="H20:I20"/>
    <mergeCell ref="C20:G20"/>
    <mergeCell ref="J17:L17"/>
  </mergeCells>
  <pageMargins left="0.70866141732283472" right="0.70866141732283472" top="0.74803149606299213" bottom="0" header="0.31496062992125984" footer="0"/>
  <pageSetup scale="29" fitToWidth="13" fitToHeight="14" orientation="landscape" r:id="rId1"/>
  <rowBreaks count="15" manualBreakCount="15">
    <brk id="35" min="1" max="14" man="1"/>
    <brk id="64" min="1" max="14" man="1"/>
    <brk id="98" min="1" max="14" man="1"/>
    <brk id="139" min="1" max="14" man="1"/>
    <brk id="171" min="1" max="14" man="1"/>
    <brk id="192" min="1" max="14" man="1"/>
    <brk id="220" min="1" max="14" man="1"/>
    <brk id="262" min="1" max="14" man="1"/>
    <brk id="299" min="1" max="14" man="1"/>
    <brk id="329" min="1" max="14" man="1"/>
    <brk id="372" min="1" max="14" man="1"/>
    <brk id="418" min="1" max="14" man="1"/>
    <brk id="472" min="1" max="14" man="1"/>
    <brk id="516" min="1" max="14" man="1"/>
    <brk id="525" min="1" max="14" man="1"/>
  </rowBreaks>
  <ignoredErrors>
    <ignoredError sqref="J140 J10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Nulleshi</dc:creator>
  <cp:lastModifiedBy>LONATRADE</cp:lastModifiedBy>
  <cp:lastPrinted>2022-09-12T08:19:04Z</cp:lastPrinted>
  <dcterms:created xsi:type="dcterms:W3CDTF">2019-06-11T06:52:31Z</dcterms:created>
  <dcterms:modified xsi:type="dcterms:W3CDTF">2022-09-28T08:03:40Z</dcterms:modified>
</cp:coreProperties>
</file>