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0" yWindow="0" windowWidth="20490" windowHeight="7530" tabRatio="580"/>
  </bookViews>
  <sheets>
    <sheet name="Sheet1" sheetId="1" r:id="rId1"/>
  </sheets>
  <externalReferences>
    <externalReference r:id="rId2"/>
  </externalReferences>
  <definedNames>
    <definedName name="_xlnm.Print_Area" localSheetId="0">Sheet1!$B$1:$L$471</definedName>
  </definedNames>
  <calcPr calcId="125725"/>
</workbook>
</file>

<file path=xl/calcChain.xml><?xml version="1.0" encoding="utf-8"?>
<calcChain xmlns="http://schemas.openxmlformats.org/spreadsheetml/2006/main">
  <c r="H29" i="1"/>
  <c r="K83" l="1"/>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H23"/>
  <c r="H24"/>
  <c r="K192"/>
  <c r="K193"/>
  <c r="K194"/>
  <c r="K195"/>
  <c r="K196"/>
  <c r="K199"/>
  <c r="K201"/>
  <c r="K206"/>
  <c r="K210"/>
  <c r="K212"/>
  <c r="K219"/>
  <c r="K451"/>
  <c r="K449"/>
  <c r="K446"/>
  <c r="K440"/>
  <c r="K430"/>
  <c r="K428"/>
  <c r="K425"/>
  <c r="K419"/>
  <c r="K412"/>
  <c r="K407"/>
  <c r="K405"/>
  <c r="K402"/>
  <c r="K396"/>
  <c r="K415" s="1"/>
  <c r="K390"/>
  <c r="K388"/>
  <c r="K383"/>
  <c r="K381"/>
  <c r="K378"/>
  <c r="K372"/>
  <c r="K392" s="1"/>
  <c r="K362"/>
  <c r="K360"/>
  <c r="K357"/>
  <c r="K356"/>
  <c r="K355"/>
  <c r="K354"/>
  <c r="K353"/>
  <c r="K352"/>
  <c r="K351" s="1"/>
  <c r="K368" s="1"/>
  <c r="K339"/>
  <c r="K337"/>
  <c r="K332"/>
  <c r="K330"/>
  <c r="K327"/>
  <c r="K321"/>
  <c r="K314"/>
  <c r="K312"/>
  <c r="K310"/>
  <c r="K302"/>
  <c r="K300"/>
  <c r="K295"/>
  <c r="K287"/>
  <c r="K285"/>
  <c r="K275"/>
  <c r="K271"/>
  <c r="K268"/>
  <c r="K262"/>
  <c r="K253"/>
  <c r="K251"/>
  <c r="K248"/>
  <c r="K242"/>
  <c r="K236"/>
  <c r="K231"/>
  <c r="K229"/>
  <c r="K225"/>
  <c r="K77"/>
  <c r="K71"/>
  <c r="H19" s="1"/>
  <c r="K69"/>
  <c r="H31" s="1"/>
  <c r="K67"/>
  <c r="K62"/>
  <c r="H18" s="1"/>
  <c r="K55"/>
  <c r="H17" s="1"/>
  <c r="K51"/>
  <c r="H16" s="1"/>
  <c r="K46"/>
  <c r="H15" s="1"/>
  <c r="J29"/>
  <c r="K238" l="1"/>
  <c r="H22"/>
  <c r="K79"/>
  <c r="K257"/>
  <c r="K317"/>
  <c r="K347"/>
  <c r="K436"/>
  <c r="K456"/>
  <c r="K190"/>
  <c r="K215" s="1"/>
  <c r="H30"/>
  <c r="J14"/>
  <c r="J451" l="1"/>
  <c r="J449"/>
  <c r="J446"/>
  <c r="J440"/>
  <c r="J430"/>
  <c r="J428"/>
  <c r="J425"/>
  <c r="J419"/>
  <c r="J412"/>
  <c r="J407"/>
  <c r="J405"/>
  <c r="J402"/>
  <c r="J396"/>
  <c r="J390"/>
  <c r="J388"/>
  <c r="J383"/>
  <c r="J381"/>
  <c r="J378"/>
  <c r="J372"/>
  <c r="J362"/>
  <c r="J360"/>
  <c r="J357"/>
  <c r="J356"/>
  <c r="J355"/>
  <c r="J354"/>
  <c r="J353"/>
  <c r="J352"/>
  <c r="J339"/>
  <c r="J337"/>
  <c r="J332"/>
  <c r="J330"/>
  <c r="J327"/>
  <c r="J321"/>
  <c r="J314"/>
  <c r="J312"/>
  <c r="J310"/>
  <c r="J302"/>
  <c r="J300"/>
  <c r="J295"/>
  <c r="J287"/>
  <c r="J285"/>
  <c r="J275"/>
  <c r="J271"/>
  <c r="J268"/>
  <c r="J262"/>
  <c r="J253"/>
  <c r="J251"/>
  <c r="J248"/>
  <c r="J242"/>
  <c r="J236"/>
  <c r="J231"/>
  <c r="J229"/>
  <c r="J225"/>
  <c r="J219"/>
  <c r="J212"/>
  <c r="J210"/>
  <c r="J206"/>
  <c r="J201"/>
  <c r="J199"/>
  <c r="J196"/>
  <c r="J195"/>
  <c r="J194"/>
  <c r="J193"/>
  <c r="J192"/>
  <c r="J191"/>
  <c r="J190" l="1"/>
  <c r="J215" s="1"/>
  <c r="J238"/>
  <c r="J436"/>
  <c r="J456"/>
  <c r="J257"/>
  <c r="J317"/>
  <c r="J347"/>
  <c r="J392"/>
  <c r="J415"/>
  <c r="J351"/>
  <c r="J368" s="1"/>
  <c r="J123" l="1"/>
  <c r="J122"/>
  <c r="J121"/>
  <c r="J120"/>
  <c r="J119"/>
  <c r="J118"/>
  <c r="J113"/>
  <c r="J112" s="1"/>
  <c r="J111"/>
  <c r="J110"/>
  <c r="J109"/>
  <c r="J107"/>
  <c r="J106"/>
  <c r="J105"/>
  <c r="J104"/>
  <c r="J103"/>
  <c r="J102"/>
  <c r="J101"/>
  <c r="J100"/>
  <c r="J97"/>
  <c r="J96"/>
  <c r="J94"/>
  <c r="J93" s="1"/>
  <c r="J92"/>
  <c r="J91"/>
  <c r="J90"/>
  <c r="J88"/>
  <c r="J87"/>
  <c r="J86"/>
  <c r="J85"/>
  <c r="J77"/>
  <c r="J71"/>
  <c r="J69"/>
  <c r="J67"/>
  <c r="J62"/>
  <c r="J55"/>
  <c r="J51"/>
  <c r="J46"/>
  <c r="H38"/>
  <c r="H40"/>
  <c r="H39"/>
  <c r="J79" l="1"/>
  <c r="J108"/>
  <c r="J89"/>
  <c r="H41" l="1"/>
  <c r="J115" l="1"/>
  <c r="J114" s="1"/>
  <c r="J117"/>
  <c r="J116" s="1"/>
  <c r="J99"/>
  <c r="J98" s="1"/>
  <c r="J84"/>
  <c r="J83" s="1"/>
  <c r="H21" l="1"/>
  <c r="H20" s="1"/>
  <c r="J124"/>
  <c r="J27" l="1"/>
  <c r="H37"/>
</calcChain>
</file>

<file path=xl/sharedStrings.xml><?xml version="1.0" encoding="utf-8"?>
<sst xmlns="http://schemas.openxmlformats.org/spreadsheetml/2006/main" count="493" uniqueCount="307">
  <si>
    <t>Opštinski prirez</t>
  </si>
  <si>
    <t>Član 5</t>
  </si>
  <si>
    <t>OS</t>
  </si>
  <si>
    <t>Rezerva</t>
  </si>
  <si>
    <t>Fadil Kajoshaj</t>
  </si>
  <si>
    <t>Neni 1</t>
  </si>
  <si>
    <t xml:space="preserve">PJESA E PËRGJITHËSHME </t>
  </si>
  <si>
    <t>Buxheti i komunës së Tuzit</t>
  </si>
  <si>
    <t>Vlera në EUR</t>
  </si>
  <si>
    <t>Burimet e të ardhurave</t>
  </si>
  <si>
    <t>Tatimi</t>
  </si>
  <si>
    <t>Taksa</t>
  </si>
  <si>
    <t>Kompensimet</t>
  </si>
  <si>
    <t>Të ardhurat e tjera</t>
  </si>
  <si>
    <t>Donacionet</t>
  </si>
  <si>
    <t>Shpenzimet</t>
  </si>
  <si>
    <t>Shpenzimet rrjedhëse</t>
  </si>
  <si>
    <t>Transferta institucioneve, individëve, sektorit joqeveritar dhe publik dhe transferta të tjera</t>
  </si>
  <si>
    <t>Rezervat</t>
  </si>
  <si>
    <t>Shpenzimet kapitale</t>
  </si>
  <si>
    <t>Suficiti/deficit i parave të gatshme</t>
  </si>
  <si>
    <t>Suficiti primar</t>
  </si>
  <si>
    <t>Pagesa e borxhit</t>
  </si>
  <si>
    <t>Pagesa e detyrimeve</t>
  </si>
  <si>
    <t>Mjetet munguese</t>
  </si>
  <si>
    <t>Financimi</t>
  </si>
  <si>
    <r>
      <rPr>
        <b/>
        <sz val="20"/>
        <rFont val="Arial"/>
        <family val="2"/>
      </rPr>
      <t xml:space="preserve">Neni 2   </t>
    </r>
    <r>
      <rPr>
        <sz val="20"/>
        <rFont val="Arial"/>
        <family val="2"/>
      </rPr>
      <t xml:space="preserve">                                                                                                              </t>
    </r>
  </si>
  <si>
    <t xml:space="preserve">Shpenzimet rrjedhëse </t>
  </si>
  <si>
    <t>Transferta institucioneve, individeve, sek. pub</t>
  </si>
  <si>
    <t>Pagesa e obligimeve nga periudha paraprake</t>
  </si>
  <si>
    <t xml:space="preserve">Neni 3  </t>
  </si>
  <si>
    <t>Klas ekonom</t>
  </si>
  <si>
    <t>PËRSHKRIMI</t>
  </si>
  <si>
    <t>TË ARDHURAT</t>
  </si>
  <si>
    <t>TË ARDHURAT RRJEDHËSE</t>
  </si>
  <si>
    <t>TATIMET</t>
  </si>
  <si>
    <t>Tatimi në të ardhurat e persovnave fizik</t>
  </si>
  <si>
    <t>Tatimi në patundëshmeri</t>
  </si>
  <si>
    <t xml:space="preserve">Tatimi në fitimin e patundshmerive </t>
  </si>
  <si>
    <t>Mbitatimi në tatim të të ardhurave të peresonave fizik</t>
  </si>
  <si>
    <t>TAKSAT</t>
  </si>
  <si>
    <t>Taksa lokale administrative</t>
  </si>
  <si>
    <t>Taksa lokale komunale</t>
  </si>
  <si>
    <t>KOMPENSIMET</t>
  </si>
  <si>
    <t>Komp. për shfrytëzimin e të mirave me int. të përgj.</t>
  </si>
  <si>
    <t>Komp. për pajisjet komunale të truallit ndërtimor</t>
  </si>
  <si>
    <t>Komp. për shfrytëzimin e të mirave natyrore</t>
  </si>
  <si>
    <t xml:space="preserve">Kompensimi vjetor për regjistrimin e automjeteve motorike rrugore </t>
  </si>
  <si>
    <t xml:space="preserve">Kompensimet e tjera për rrugët </t>
  </si>
  <si>
    <t>Kompensime të tjera-kompensime komunale</t>
  </si>
  <si>
    <t>TË ARDHURAT E TJERA</t>
  </si>
  <si>
    <t>Të ardhurat të cilat i organizojnë organet me kreyerjen e veprimtaris së tyre</t>
  </si>
  <si>
    <t xml:space="preserve">Interesi për shkak të voneses së pagesës të taksës lokale </t>
  </si>
  <si>
    <t xml:space="preserve">Gjob. e shqiptuara në proc. e kundervajtjes dhe të tjera për shkak të mospagesës së të ardhurave lok. </t>
  </si>
  <si>
    <t xml:space="preserve">Të ardhurat e tjera </t>
  </si>
  <si>
    <t>TË ARDHURAT PREJ SHITJES SË PRONËS</t>
  </si>
  <si>
    <t>Shitja e patundshmerive të fav të buxh të komunës</t>
  </si>
  <si>
    <t>MJETET E BARTURA NGA VITI PARAPRAK</t>
  </si>
  <si>
    <t>Mjetet e bartura nga viti paraprak</t>
  </si>
  <si>
    <t xml:space="preserve">DONACIONE DHE TRANSFERTA </t>
  </si>
  <si>
    <t>Donacione rrjedhëse në favor të buxhetit të komunës</t>
  </si>
  <si>
    <t>Donacione kapitale në favor të buxhetit të komunës</t>
  </si>
  <si>
    <t>Donacionet BE</t>
  </si>
  <si>
    <t>Fongi egalizues</t>
  </si>
  <si>
    <t>Transferta nga buxheti i Malit të Zi</t>
  </si>
  <si>
    <t>TË ARDHURAT TOTALE</t>
  </si>
  <si>
    <t xml:space="preserve">PËRSHKRIMI </t>
  </si>
  <si>
    <t>SHPENZIMET</t>
  </si>
  <si>
    <t>Të ardhurat bruto dhe kontributet në pergj. të pundh.</t>
  </si>
  <si>
    <t xml:space="preserve">Të ardhurat neto </t>
  </si>
  <si>
    <t>Taksa në të ardhurat e të punësuarve</t>
  </si>
  <si>
    <t>Kontributet në pergjegjësi të punësuarit</t>
  </si>
  <si>
    <t>Kontributet në përgjëgjësi të punëdhënësit</t>
  </si>
  <si>
    <t>Të  ardhurat e tjera individuale</t>
  </si>
  <si>
    <t>Kompensimi për dimër</t>
  </si>
  <si>
    <t>Kompensimi për këshilltarët e kuvendit</t>
  </si>
  <si>
    <t xml:space="preserve">Komepensime të tjera </t>
  </si>
  <si>
    <t>Shpenzimet për materjal</t>
  </si>
  <si>
    <t>Kompensimet për materjal</t>
  </si>
  <si>
    <t>Materjal për qëllime të veçanta</t>
  </si>
  <si>
    <t>Shpenzimet për energji</t>
  </si>
  <si>
    <t>Shpënzimet për derivate</t>
  </si>
  <si>
    <t>Shpërsimet për shërbime</t>
  </si>
  <si>
    <t>Udhëtime zyrtare</t>
  </si>
  <si>
    <t>Reprezentacionim, shtypi dhe shpenzimet e bufesë</t>
  </si>
  <si>
    <t>Shërbimet bankare/provizionet</t>
  </si>
  <si>
    <t>Shërbimet e komunikacionit</t>
  </si>
  <si>
    <t>Shërbimet e avokaturës, noterëve, juridike etj.</t>
  </si>
  <si>
    <t>Shërbimet konsultuese, projekte dhe studime</t>
  </si>
  <si>
    <t>Shërbime të ngritjes profesionale</t>
  </si>
  <si>
    <t>Shërbime të tjera</t>
  </si>
  <si>
    <t>Shërbime të tjera-tv. sherbim në gjuhën shqipe</t>
  </si>
  <si>
    <t xml:space="preserve">Mirëmbajtja rrjedhëse </t>
  </si>
  <si>
    <t>Mirëmbajtja e objekteve rrjedhëse-ndërtesa e kom.</t>
  </si>
  <si>
    <t>Mirëmbajtja e pajisjeve rrjedhëse-automjeteve</t>
  </si>
  <si>
    <t>Mirëmbajtja e pajisjeve rrjedhëse-aparatit të fotokop.</t>
  </si>
  <si>
    <t>Qiraja</t>
  </si>
  <si>
    <t>Qiramarrja e objekteve</t>
  </si>
  <si>
    <t>Subvencione</t>
  </si>
  <si>
    <t>Subvencione për përkrahjen e prodhuesëve bujq.</t>
  </si>
  <si>
    <t>Shpenzime të tjera</t>
  </si>
  <si>
    <t>Shpenzimet sipas pagesës së kontratës për punës</t>
  </si>
  <si>
    <t xml:space="preserve">Shpenzimet në bazë të shpenzimeve gjyqësore  </t>
  </si>
  <si>
    <t>Zhvillimi dhe mirëmbajtja e softverit</t>
  </si>
  <si>
    <t>Sigurimi</t>
  </si>
  <si>
    <t>Kontributi për anëtarësimin në org. vend dhe ndër.</t>
  </si>
  <si>
    <t>Kompensime komunale dhe çesme publike</t>
  </si>
  <si>
    <t>Tjera</t>
  </si>
  <si>
    <t>Transferta institucioneve, individëve, sek joqev. dhe pub.</t>
  </si>
  <si>
    <t>Trasferta institucioneve të kulturës dhe sportit</t>
  </si>
  <si>
    <t>Transferta të tjera institucioneve të sporti KF Deëiq</t>
  </si>
  <si>
    <t>Transferta të tjera institucioneve të sportit KB Deçiq</t>
  </si>
  <si>
    <t>Transferta organizatavre joqeveritare</t>
  </si>
  <si>
    <t xml:space="preserve">Transferta partive politike, shoqatave </t>
  </si>
  <si>
    <t xml:space="preserve">Transferta për ndihma të njëhereshme sociale </t>
  </si>
  <si>
    <t>Transferta individëve</t>
  </si>
  <si>
    <t xml:space="preserve">Transferta të tjera individëve </t>
  </si>
  <si>
    <t>Transfersta institucioneve</t>
  </si>
  <si>
    <t>Transferta të tjera</t>
  </si>
  <si>
    <t xml:space="preserve">Shpenzimet kapitale </t>
  </si>
  <si>
    <t>Shpenzimet për infstastrukturën lokale</t>
  </si>
  <si>
    <t>Shpenzime për objektet ndërtimore</t>
  </si>
  <si>
    <t xml:space="preserve">Shpenzimet për rregullimin e trualit </t>
  </si>
  <si>
    <t xml:space="preserve">Shpenzimet për pajisje </t>
  </si>
  <si>
    <t>Mirëmbajtja investuese</t>
  </si>
  <si>
    <t xml:space="preserve">Transfertat për projekt </t>
  </si>
  <si>
    <t>Pagesa e detyrimeve nga periudha paraprake</t>
  </si>
  <si>
    <t>Mjetet e rezervës</t>
  </si>
  <si>
    <t>Rezerva buxhetore rrjedhëse</t>
  </si>
  <si>
    <t>Rezerva buxhetore e përhershme</t>
  </si>
  <si>
    <t>SHPENZIMET TOTALE</t>
  </si>
  <si>
    <t>PERSHKRIMI</t>
  </si>
  <si>
    <t xml:space="preserve">SHERBIMIT TË KRYETARIT TË KOMUNËS
</t>
  </si>
  <si>
    <t>Neto të ardhurat</t>
  </si>
  <si>
    <t>Kontributet në pergjegjësi të të punësuarit</t>
  </si>
  <si>
    <t>Kontributet në pergjegjësi të punëdhënësit</t>
  </si>
  <si>
    <t>Mbitatimi komunal</t>
  </si>
  <si>
    <t>Të ardhura të tjera personale</t>
  </si>
  <si>
    <t>Kompensimi për transport</t>
  </si>
  <si>
    <t>Kompensime të tjera</t>
  </si>
  <si>
    <t>Shpenzimet për derivatet e naftës</t>
  </si>
  <si>
    <t>Shpenzimet për shërbime</t>
  </si>
  <si>
    <t>Sherbimet e avancimit profesional</t>
  </si>
  <si>
    <t>Sherbime të tjera</t>
  </si>
  <si>
    <t>Mirëmbatja rrjedhëse e objekteve-ndërtesa e komun</t>
  </si>
  <si>
    <t>Mirëmbajtja rrjedhëse e pasjisjeve-automjeteve</t>
  </si>
  <si>
    <t>Mirëmbajtja rrjedhëse e pasjisjeve-fotokop aparat</t>
  </si>
  <si>
    <t>Shpenzimet në bazë të marrëveshjes për punë</t>
  </si>
  <si>
    <t>Të ardhurat bruto dhe kontributet në pergjgj. të punëdh.</t>
  </si>
  <si>
    <t>Taksat në të ardhurat e të punësuarve</t>
  </si>
  <si>
    <t>Të ardhurat të tjera personale</t>
  </si>
  <si>
    <t>Kompensimi këshilltarëve të kuvendit</t>
  </si>
  <si>
    <t>Shpenzime për materjal</t>
  </si>
  <si>
    <t>Shpensimet për shërbime</t>
  </si>
  <si>
    <t>Udhëtimet zyrtare</t>
  </si>
  <si>
    <t>Reprezentacioni, shtypi dhe shpenzimet e bufesë</t>
  </si>
  <si>
    <t>Reprezentacioni, shtypi dhe shpenzime e bufesë</t>
  </si>
  <si>
    <t>Shëribimet e avancimit profesional</t>
  </si>
  <si>
    <t>Transferta institucioneve, individeve, sek. joqev dhe pub.</t>
  </si>
  <si>
    <t>Transferta të tjera individëve</t>
  </si>
  <si>
    <t>SHERBIMI I KRYADMINISTRATORIT</t>
  </si>
  <si>
    <t>Të ardhurat bruto dhe kontribuetet në përgjegj. të punëdh.</t>
  </si>
  <si>
    <t>Të ardhurat  tjera personale</t>
  </si>
  <si>
    <t>Kompensimet tjera</t>
  </si>
  <si>
    <t>Taksa në të aradhurat e të punësuarve</t>
  </si>
  <si>
    <t>Kontribuetet në pergjegjësi të të punësuarit</t>
  </si>
  <si>
    <t xml:space="preserve">Kontribuetet në pergjegjësi të punëdhënësit </t>
  </si>
  <si>
    <t>SEKRETARIATI PËR FINANCA</t>
  </si>
  <si>
    <t>Të ardhurat tjera personale</t>
  </si>
  <si>
    <t>Materjali administrativ</t>
  </si>
  <si>
    <t>Shpnezimet për derivatet e naftës</t>
  </si>
  <si>
    <t>Shërbimet e komunikimit</t>
  </si>
  <si>
    <t>Sherbimet bankare/provizionet</t>
  </si>
  <si>
    <t>Sherbimet e avokaturës, noterëve, juridike etj.</t>
  </si>
  <si>
    <t>Sherbimet konsultative, projektet dhe studimet</t>
  </si>
  <si>
    <t>Sherbimet e avacimit profesional</t>
  </si>
  <si>
    <t>Sherbime të tjera-informimi në gjuhën shqipe</t>
  </si>
  <si>
    <t>Shpenzime në bazë të kontratave të punës</t>
  </si>
  <si>
    <t>Shpenzime në bazë të shpenzimeve gjyqsore</t>
  </si>
  <si>
    <t>Kontributet për anëtarësim në org vend dhe ndërk.</t>
  </si>
  <si>
    <t>Kompenzimet komunale dhe çesmat publike</t>
  </si>
  <si>
    <t>Të tjera</t>
  </si>
  <si>
    <t>Transferta institucioneve, individeve, sek joqev. dhe pub</t>
  </si>
  <si>
    <t>Tranferta partive politike</t>
  </si>
  <si>
    <t>Transferta institucioneve</t>
  </si>
  <si>
    <t>Trasferta shoqërive afariste dhe institucioneve pub.</t>
  </si>
  <si>
    <t>Shpenzimet për infrastrukturën lokale</t>
  </si>
  <si>
    <t>Shpenzimet për objektet ndërtimore</t>
  </si>
  <si>
    <t>Shpenzimet për rregullimin e truallit</t>
  </si>
  <si>
    <t>Shpenzimet për pajisje</t>
  </si>
  <si>
    <t>Miëbajtja investuese</t>
  </si>
  <si>
    <t>Shpenzime të tjera kapitale (shpen. për fin. e projek.</t>
  </si>
  <si>
    <t>SEKRETARIATI PËR VETËQEVERISJE LOKALE</t>
  </si>
  <si>
    <t>Të ardhurat bruto dhe kontrib. në pergj të pun.</t>
  </si>
  <si>
    <t>Të ardhurat neto</t>
  </si>
  <si>
    <t>Kontribuetet në përgjegjësi të të punësuarit</t>
  </si>
  <si>
    <t>Kontribuetet në pergjegjësi të punëdhënësit</t>
  </si>
  <si>
    <t>Të ardhurat personale</t>
  </si>
  <si>
    <t>Komepnsimi për transport</t>
  </si>
  <si>
    <t>Kompensimet të tjera</t>
  </si>
  <si>
    <t>Sherbimet tjera</t>
  </si>
  <si>
    <t>Shpenzimet tjera</t>
  </si>
  <si>
    <t>Shpenzimet në bazë të pagesës së kontr. për punë</t>
  </si>
  <si>
    <t>Transfertat të tjera institucioneve të sportit- KF Deçiq</t>
  </si>
  <si>
    <t>Transfertat institucioneve, individeve, sektorti joqeveritar dhe publik</t>
  </si>
  <si>
    <t>Transferta institucioneve të sportit</t>
  </si>
  <si>
    <t>Transfertat të tjera institucineve të sport- KB Deçiq</t>
  </si>
  <si>
    <t>Transferta organizatave joqeveritare</t>
  </si>
  <si>
    <t>Transferta të njëhershme për ndihma sociale</t>
  </si>
  <si>
    <t>Transferta të tjera individeve</t>
  </si>
  <si>
    <t xml:space="preserve">Transferta institucioneve </t>
  </si>
  <si>
    <t>SEKRETARIATI PËR URBANIZËS</t>
  </si>
  <si>
    <t>Neni 19</t>
  </si>
  <si>
    <t xml:space="preserve">Numër: </t>
  </si>
  <si>
    <t>KRYETARI</t>
  </si>
  <si>
    <t xml:space="preserve">SHPENZIMET TOTALE
</t>
  </si>
  <si>
    <t>SEKRETARIATI PËR PRONË</t>
  </si>
  <si>
    <t>Subvencionet</t>
  </si>
  <si>
    <t>SEKRETARIATI PËR BUJQËSI DHE ZHVILLIM RURAL</t>
  </si>
  <si>
    <t>Të ardhurat bruto dhe kontributi në pergjg të punëdh.</t>
  </si>
  <si>
    <t xml:space="preserve">Kontributet në pergjegjësi të të punësuarit </t>
  </si>
  <si>
    <t xml:space="preserve">Kontributet në përgjegjësi të punëdhënësit </t>
  </si>
  <si>
    <t xml:space="preserve">Udhëtimet zyrtare </t>
  </si>
  <si>
    <t>Sherbimet per avacimin profesional</t>
  </si>
  <si>
    <t xml:space="preserve">Kontribuetet në pergjegjësi të të punësuarit </t>
  </si>
  <si>
    <t xml:space="preserve">Sherbimet për avancimin profesional </t>
  </si>
  <si>
    <t xml:space="preserve">Taksa në të ardhurat e të punësuarve </t>
  </si>
  <si>
    <t>Taksa në të ardhurat e të punësurve</t>
  </si>
  <si>
    <t>Të ardhurat dhe kontributet bruto në pergjegj të punëdh.</t>
  </si>
  <si>
    <t>Subvencionet për perkrahjen e prodhuesve bujqësor</t>
  </si>
  <si>
    <t>Të ardhurat bruto dhe kontribuetet në pergjegj të punëdh.</t>
  </si>
  <si>
    <t>Taksa në të arëdhurat e punësuarve</t>
  </si>
  <si>
    <t>Kompensimet për transport</t>
  </si>
  <si>
    <t>Komepnsimet tjera</t>
  </si>
  <si>
    <t xml:space="preserve">Shpenzimet për sherbime
</t>
  </si>
  <si>
    <t>Shpenzimet për avancimin profesional</t>
  </si>
  <si>
    <t>Shepnzimet për shërbime</t>
  </si>
  <si>
    <t>Transfertat institucioneve, individëve dhe sektorit joqeveritar</t>
  </si>
  <si>
    <t>Taksat në të arëdhurat e punësuarve</t>
  </si>
  <si>
    <t xml:space="preserve">Kompensimet tjera </t>
  </si>
  <si>
    <t>Sherbimet e avokaturës, noterëve dhe juridike</t>
  </si>
  <si>
    <t>Sherbimet për avancimin profesional</t>
  </si>
  <si>
    <t>Sherbimet të tjera</t>
  </si>
  <si>
    <t xml:space="preserve">Taksat në të ardhurat e punësuarve </t>
  </si>
  <si>
    <t xml:space="preserve">Mbitatimi komunal </t>
  </si>
  <si>
    <t>Të ardhurat bruto dhe kontrib në pegjegj të punëdh.</t>
  </si>
  <si>
    <t>Të ardhurat bruto dhe kontributet në pergjegj. të punëdh.</t>
  </si>
  <si>
    <t>Sherbimet për avancimin provesional</t>
  </si>
  <si>
    <t>Për realizimin e buxhetit është përgjegjës kryetari i komunës.</t>
  </si>
  <si>
    <t>Neni 4</t>
  </si>
  <si>
    <t>Për përdorimin  sipas destinimeve të mjeteve të cilat sistemohen me Buxhet është përgjegjës sekretari i Sekretariatit për financa.</t>
  </si>
  <si>
    <t>Neni 5</t>
  </si>
  <si>
    <t>Mbikqyrjen e realizimit të buxhetit dhe përdorimin e dedikuar të mjeteve të cilat sistemohen me Buxhet për qëllime të veçanta e bën Kuvendi i komunës në mënyrë të përcaktuar me Statutin e komunës.</t>
  </si>
  <si>
    <t>Neni 6</t>
  </si>
  <si>
    <t xml:space="preserve">Njësitë konsumuese janë të obliguara që ti sjellin Sekretariatit për financa  planin tremujor të shpenzimeve buxhetore të parapara dhe jo më vonë se 10 ditë nga data e miratimit të buxhetit.  </t>
  </si>
  <si>
    <t>Njësitë konsumuese mund të krijojnë obligime vetëm deri në nivelin e mjeteve të lejuara me pëlqimin paraprak të kryetarit të Komunës</t>
  </si>
  <si>
    <t>Me propozimin e zyrtarit kryesor për financa - Sekretarit për financa, kryetari i Komunës miraton dinamikën e shpenzimit të mjeteve buxhetore. Zyrtari kryesor financiar i fondeve të përcaktuara me Vendimin e Buxhetit Komunal miraton njësitë shpenzuese duke lëshuar alokime / alokime periodike (kuotat mujore ose tremujore) në bazë të propozimeve të dorëzuara nga njësitë konsumuese, në pajtim me Planin e Konsumit Dinamik të miratuar.</t>
  </si>
  <si>
    <t>Obligimet ndaj njësive konsumuese gjatë vitit do të kryhen  relativisht me të ardhurat e realizuara, gjegjësisht me planin tremujor të shpenzimeve buxhetore të parapara. 
Alokimet buxhetore nënshkruhen nga zyrtari kryesor për financa dhe regjistrohen në Thesarin e Thesarit të Përgjithshëm për çdo njësi konsumuese veçanërisht.</t>
  </si>
  <si>
    <t>Neni 7</t>
  </si>
  <si>
    <t xml:space="preserve">Nëse të punësuarit nga njëra njësi konsumuese kalojnë në tjetrën, njëkosishtë bëhet edhe transferimi i mjetëve për të ardhurat bruto, të ardhurat tjera si dhe pjesa e shpënzimeve për material dhe shërbime pa bërë ndryshim në mjetet totale të planifikuara për shpënzimet e përmendura
</t>
  </si>
  <si>
    <t>Neni 8</t>
  </si>
  <si>
    <t>Në procedurën e realizimit të Buxhetit, shfrytëzuesit e mjeteve i kanë autorizimet dhe obligimet e përcaktuara me këtë buxhet dhe me aktet tjera normative, me pëlqimin paraprak të kryetarit të Komunës.</t>
  </si>
  <si>
    <t>Neni 9</t>
  </si>
  <si>
    <t xml:space="preserve">Kryetari i Komunës mund të bëjë ridrejtimin e mjeteve të njësive konsumuese, sipas destinimeve të veçanta, më së shumti deri në 10% të mjeteve të përcaktuara për njësinë konsumuese, në bazë të kërkesës së arsyetuar të njësisë konsumuese. </t>
  </si>
  <si>
    <t>Neni 10</t>
  </si>
  <si>
    <t xml:space="preserve">Mjetet  e pashpenzuara të buxhetit kapital, kryetari i Komunës në propozim të sekretarit të Sekretariatit për financa mund t'i ridrejtojnë në investime tjera kapitale. </t>
  </si>
  <si>
    <t>Neni 11</t>
  </si>
  <si>
    <t>Donacionet e dedikuara do të realizohen në lartësi të arritjes së tyre.</t>
  </si>
  <si>
    <t>Neni 12</t>
  </si>
  <si>
    <t>Pagesa e mjeteve për transferatat institucioneve, gjegjsisht transferta të tjera institucioneve do të miratohen permes konkludimit kuartal të kryetarit të Komunës, në bazë të  kërkeses së arsyetuar të institucionit dhe raportit të dorëzuar mbi realizimin e mjeteve në peridhen praprake, në të cilat është dhënë mendimi pozitiv dhe pelqimi i organit kompetent dhe kyterarit të Komunës.</t>
  </si>
  <si>
    <t>Neni 13</t>
  </si>
  <si>
    <t>Mjetet për funkcionin publik do të drejtohen deri në nivelin e mjeteve të parapara me buxhet në bazë të planeve operative për periudhën e llogaritjeve, në të cilat pëlqimin e ka dhënë organi kompetent i administratës. Baza për drejtimin e mjeteve paraqet mendimin e organit kompetent nga paragrafi 1 i këtij 1 në raport mbi realizimin e planit të përdoruesve të mjetev për funksionin publik.</t>
  </si>
  <si>
    <t>Neni 14</t>
  </si>
  <si>
    <t>Mjetet e përcaktuara për realizimin e buxhetit kapital do të realizohen sipas dinamikës së përcaktuar me planin e shpenzimeve buxhetore, me miratimin e kryetarit të komunës.</t>
  </si>
  <si>
    <t>Bartësit e detyrave të përmendura në paragrafin e mësipërm janë të detyruar të përgadisin në kohën e duhur dokumentacionin e nevojshëm (projektet, ofertat, kontratat, situatat dhe ngjashëm) lidhur me investime të caktuara.</t>
  </si>
  <si>
    <t>Neni 15</t>
  </si>
  <si>
    <t>Neni 16</t>
  </si>
  <si>
    <t>Pagesat në bazë të vendimeve ekzekutive të gjykatës, procedura e të cilave ka filuar para vitit fiskal do të realizohet në barrë të mjeteve të planifikuara për pagesën e obligimeve të tjera</t>
  </si>
  <si>
    <t>Neni 17</t>
  </si>
  <si>
    <t>Kryetari i Komunës vendos për perdorimin e mjeteve rrjellëse rezervë dhe të përhershme buxhetore, të cilat janë të planifikuara për nevoja emergjente dhe të paparashikuara gjatë vitit fiskal për të cilat me Buxhet nuk janë siguruar mjetet e financimit ose nuk janë siguruar në lartësinë e duhur, në përputhje me rregulloren e Kuvendit të komunës.</t>
  </si>
  <si>
    <t>Kryetari i Komunës mund të autorizojë sekretarin e Sekretariatit për finaca të vendos për përdorimin e mjeteve rezervë vijuese në përputhje me Vendimin mbi kriterët e afërta për shfrytëzimin e mjeteve rrjellëse dhe rezervës së përhershme  të buxhetit.</t>
  </si>
  <si>
    <t>Neni 18</t>
  </si>
  <si>
    <t xml:space="preserve">Sistemimin e mjeteve të Buxhetit të Komunës së Tuzit në </t>
  </si>
  <si>
    <t xml:space="preserve">Shpenzimet totale
</t>
  </si>
  <si>
    <t>KUVENDI I KOMUNËS SË TUZIT</t>
  </si>
  <si>
    <t>Sherbimet dhe punimet e kontraktuara nga viti 2019 dhe 2021</t>
  </si>
  <si>
    <t xml:space="preserve">SHERBIMI I POLICISË DHE INSPEKCIONIT KOMUNAL
</t>
  </si>
  <si>
    <t>SHËRBIMI I KUVENDIT</t>
  </si>
  <si>
    <t>Kredive</t>
  </si>
  <si>
    <t>Mjetet e bartura nga viti i kaluar</t>
  </si>
  <si>
    <t>Shlyerja e borxhit</t>
  </si>
  <si>
    <t xml:space="preserve">SEKRETARIATI PËR ZHVILLIM DHE PROJEKTE
</t>
  </si>
  <si>
    <t>VENDIMIN MBI NDRYSHIMET DHE PLOTËSIMIN E BUXHETIT TË KOMUNËS PËR VITIN 2024</t>
  </si>
  <si>
    <t>Në bazë të nenit 28 dhe 29 të Ligjit mbi finansimin e vetëqeverisjes lokale ("Fleta zyrtare e Malit të Zi", nr. 03/19, 086/22, 005/24, 007/24 ) dhe nenit  53 paragrafit 1 pikës 7 të Statutit të komunës së Tuzit ("Fleta zyrtare e Malit të Zi - dispozitat komunale", nr. 24/19,05/20,51/22 dhe 55/22),  Kuvendi i komunës së Tuzit, në seancën e mbajtur më    .09.2024, ka sjellë</t>
  </si>
  <si>
    <r>
      <t xml:space="preserve">Të ardhurat totale me depozitin fillestar janë: </t>
    </r>
    <r>
      <rPr>
        <b/>
        <sz val="20"/>
        <rFont val="Arial"/>
        <family val="2"/>
      </rPr>
      <t/>
    </r>
  </si>
  <si>
    <t>Plani 2024</t>
  </si>
  <si>
    <t>REBALANS 2024</t>
  </si>
  <si>
    <t>Mjetet e komunës së Tuzit për vitin 2024 paraqiten në dhe shperndahen sipas buxhetit në të ardhurat sipas klasifikimit ekonomik (sipas burimeve) dhe shpenzimet sipas qëllimeve, sipas klasifikimit ekonomik në shumat më poshtë:</t>
  </si>
  <si>
    <t>PLANI 2024</t>
  </si>
  <si>
    <t>Tuz, .09.2024</t>
  </si>
  <si>
    <t>Kryetari i Komunës, me propozim të sekretarit të Sekretariatit për financa mund të përcaktojë renditjen e prioriteve në pagesa të obligimeve të parapara me buxhet të vitit 2024.</t>
  </si>
  <si>
    <t>Taksa turistike</t>
  </si>
  <si>
    <t>Transferta shoqërive afariste dhe institucioneve publike</t>
  </si>
  <si>
    <t>Sherbimet dhe punimet e kontraktuara nga viti 2022 dhe 2023</t>
  </si>
  <si>
    <t>Rebalans 2024</t>
  </si>
  <si>
    <t>Në Vendimin mbi ndryshimin dhe plotësimin e Buxhetit të komunës së Tuzit për vitin 2024 është dhënë në tabelën më poshtë :</t>
  </si>
  <si>
    <t>Vendimi për ndryshimin e Vendimit për Buxhetin e Komunës së Tuzit për vitin 2024 hynë në fuqi me ditën e publikimit në "Fletën zyrtare të Malit të Zi - dispozitat komunale".</t>
  </si>
</sst>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quot;€&quot;;[Red]\-#,##0.00&quot;€&quot;"/>
  </numFmts>
  <fonts count="38">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3"/>
      <color theme="1"/>
      <name val="Arial"/>
      <family val="2"/>
    </font>
    <font>
      <b/>
      <sz val="13"/>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sz val="12"/>
      <color rgb="FFFF0000"/>
      <name val="Arial"/>
      <family val="2"/>
    </font>
    <font>
      <sz val="11"/>
      <color rgb="FFFF0000"/>
      <name val="Arial"/>
      <family val="2"/>
    </font>
    <font>
      <sz val="18"/>
      <color theme="1"/>
      <name val="Calibri"/>
      <family val="2"/>
      <scheme val="minor"/>
    </font>
    <font>
      <sz val="14"/>
      <color theme="1"/>
      <name val="Arial"/>
      <family val="2"/>
    </font>
    <font>
      <sz val="16"/>
      <color rgb="FFFF0000"/>
      <name val="Arial"/>
      <family val="2"/>
    </font>
    <font>
      <b/>
      <sz val="11"/>
      <color theme="1"/>
      <name val="Calibri"/>
      <family val="2"/>
      <scheme val="minor"/>
    </font>
    <font>
      <b/>
      <sz val="11"/>
      <color theme="1"/>
      <name val="Arial"/>
      <family val="2"/>
    </font>
    <font>
      <b/>
      <u/>
      <sz val="20"/>
      <name val="Arial"/>
      <family val="2"/>
    </font>
    <font>
      <sz val="15"/>
      <color theme="1"/>
      <name val="Arial"/>
      <family val="2"/>
    </font>
    <font>
      <b/>
      <sz val="16"/>
      <color theme="1"/>
      <name val="Calibri"/>
      <family val="2"/>
      <scheme val="minor"/>
    </font>
    <font>
      <b/>
      <sz val="18"/>
      <name val="Calibri"/>
      <family val="2"/>
      <scheme val="minor"/>
    </font>
    <font>
      <b/>
      <sz val="16"/>
      <name val="Arial"/>
      <family val="2"/>
    </font>
  </fonts>
  <fills count="8">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thin">
        <color auto="1"/>
      </top>
      <bottom style="double">
        <color indexed="64"/>
      </bottom>
      <diagonal/>
    </border>
    <border>
      <left/>
      <right style="double">
        <color indexed="64"/>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style="double">
        <color indexed="64"/>
      </left>
      <right style="thin">
        <color indexed="64"/>
      </right>
      <top/>
      <bottom/>
      <diagonal/>
    </border>
    <border>
      <left style="thin">
        <color auto="1"/>
      </left>
      <right style="thin">
        <color auto="1"/>
      </right>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style="double">
        <color indexed="64"/>
      </bottom>
      <diagonal/>
    </border>
    <border>
      <left style="thin">
        <color auto="1"/>
      </left>
      <right style="double">
        <color auto="1"/>
      </right>
      <top/>
      <bottom style="double">
        <color indexed="64"/>
      </bottom>
      <diagonal/>
    </border>
    <border>
      <left style="double">
        <color indexed="64"/>
      </left>
      <right/>
      <top/>
      <bottom/>
      <diagonal/>
    </border>
    <border>
      <left style="double">
        <color indexed="64"/>
      </left>
      <right style="double">
        <color indexed="64"/>
      </right>
      <top style="thin">
        <color auto="1"/>
      </top>
      <bottom style="double">
        <color indexed="64"/>
      </bottom>
      <diagonal/>
    </border>
    <border>
      <left style="thin">
        <color auto="1"/>
      </left>
      <right/>
      <top/>
      <bottom style="thin">
        <color auto="1"/>
      </bottom>
      <diagonal/>
    </border>
    <border>
      <left style="double">
        <color indexed="64"/>
      </left>
      <right/>
      <top style="double">
        <color indexed="64"/>
      </top>
      <bottom style="double">
        <color indexed="64"/>
      </bottom>
      <diagonal/>
    </border>
    <border>
      <left style="double">
        <color indexed="64"/>
      </left>
      <right style="double">
        <color auto="1"/>
      </right>
      <top style="double">
        <color indexed="64"/>
      </top>
      <bottom style="double">
        <color indexed="64"/>
      </bottom>
      <diagonal/>
    </border>
    <border>
      <left style="double">
        <color indexed="64"/>
      </left>
      <right style="double">
        <color indexed="64"/>
      </right>
      <top style="thin">
        <color auto="1"/>
      </top>
      <bottom style="thin">
        <color auto="1"/>
      </bottom>
      <diagonal/>
    </border>
    <border>
      <left style="double">
        <color indexed="64"/>
      </left>
      <right/>
      <top/>
      <bottom style="double">
        <color indexed="64"/>
      </bottom>
      <diagonal/>
    </border>
    <border>
      <left/>
      <right style="double">
        <color auto="1"/>
      </right>
      <top style="double">
        <color indexed="64"/>
      </top>
      <bottom style="double">
        <color indexed="64"/>
      </bottom>
      <diagonal/>
    </border>
    <border>
      <left style="thin">
        <color auto="1"/>
      </left>
      <right style="double">
        <color indexed="64"/>
      </right>
      <top style="double">
        <color indexed="64"/>
      </top>
      <bottom style="thin">
        <color auto="1"/>
      </bottom>
      <diagonal/>
    </border>
    <border>
      <left style="thin">
        <color auto="1"/>
      </left>
      <right/>
      <top/>
      <bottom/>
      <diagonal/>
    </border>
    <border>
      <left style="thin">
        <color auto="1"/>
      </left>
      <right style="thin">
        <color auto="1"/>
      </right>
      <top style="double">
        <color indexed="64"/>
      </top>
      <bottom/>
      <diagonal/>
    </border>
    <border>
      <left style="double">
        <color indexed="64"/>
      </left>
      <right/>
      <top style="thin">
        <color indexed="64"/>
      </top>
      <bottom style="double">
        <color indexed="64"/>
      </bottom>
      <diagonal/>
    </border>
    <border>
      <left style="double">
        <color indexed="64"/>
      </left>
      <right style="thin">
        <color auto="1"/>
      </right>
      <top style="double">
        <color indexed="64"/>
      </top>
      <bottom/>
      <diagonal/>
    </border>
    <border>
      <left style="thin">
        <color auto="1"/>
      </left>
      <right/>
      <top style="double">
        <color indexed="64"/>
      </top>
      <bottom/>
      <diagonal/>
    </border>
    <border>
      <left/>
      <right/>
      <top style="double">
        <color indexed="64"/>
      </top>
      <bottom style="thin">
        <color auto="1"/>
      </bottom>
      <diagonal/>
    </border>
    <border>
      <left/>
      <right/>
      <top/>
      <bottom style="thin">
        <color auto="1"/>
      </bottom>
      <diagonal/>
    </border>
    <border>
      <left/>
      <right style="double">
        <color indexed="64"/>
      </right>
      <top/>
      <bottom style="thin">
        <color auto="1"/>
      </bottom>
      <diagonal/>
    </border>
    <border>
      <left style="double">
        <color indexed="64"/>
      </left>
      <right/>
      <top/>
      <bottom style="thin">
        <color auto="1"/>
      </bottom>
      <diagonal/>
    </border>
    <border>
      <left/>
      <right style="thin">
        <color auto="1"/>
      </right>
      <top/>
      <bottom style="thin">
        <color auto="1"/>
      </bottom>
      <diagonal/>
    </border>
  </borders>
  <cellStyleXfs count="3">
    <xf numFmtId="0" fontId="0" fillId="0" borderId="0"/>
    <xf numFmtId="0" fontId="1" fillId="2" borderId="0" applyNumberFormat="0" applyBorder="0" applyAlignment="0" applyProtection="0"/>
    <xf numFmtId="0" fontId="2" fillId="0" borderId="0"/>
  </cellStyleXfs>
  <cellXfs count="377">
    <xf numFmtId="0" fontId="0" fillId="0" borderId="0" xfId="0"/>
    <xf numFmtId="0" fontId="5" fillId="0" borderId="0" xfId="0" applyFont="1"/>
    <xf numFmtId="0" fontId="8" fillId="3" borderId="0" xfId="0" applyFont="1" applyFill="1" applyAlignment="1">
      <alignment vertical="center" wrapText="1"/>
    </xf>
    <xf numFmtId="0" fontId="20" fillId="3" borderId="0" xfId="0" applyFont="1" applyFill="1" applyAlignment="1">
      <alignment vertical="top" wrapText="1"/>
    </xf>
    <xf numFmtId="0" fontId="20" fillId="3" borderId="0" xfId="0" applyFont="1" applyFill="1" applyAlignment="1">
      <alignment vertical="center"/>
    </xf>
    <xf numFmtId="0" fontId="5" fillId="3" borderId="0" xfId="0" applyFont="1" applyFill="1"/>
    <xf numFmtId="0" fontId="0" fillId="4" borderId="0" xfId="0" applyFill="1"/>
    <xf numFmtId="0" fontId="23" fillId="0" borderId="0" xfId="0" applyFont="1"/>
    <xf numFmtId="0" fontId="22" fillId="0" borderId="0" xfId="0" applyFont="1"/>
    <xf numFmtId="0" fontId="0" fillId="3" borderId="0" xfId="0" applyFill="1"/>
    <xf numFmtId="0" fontId="16" fillId="3" borderId="1" xfId="0" applyFont="1" applyFill="1" applyBorder="1" applyAlignment="1">
      <alignment horizontal="center"/>
    </xf>
    <xf numFmtId="0" fontId="16" fillId="3" borderId="3" xfId="0" applyFont="1" applyFill="1" applyBorder="1" applyAlignment="1">
      <alignment horizontal="center"/>
    </xf>
    <xf numFmtId="0" fontId="14" fillId="3" borderId="0" xfId="1" applyFont="1" applyFill="1" applyBorder="1"/>
    <xf numFmtId="0" fontId="14" fillId="3" borderId="0" xfId="1" applyFont="1" applyFill="1" applyBorder="1" applyAlignment="1">
      <alignment horizontal="center"/>
    </xf>
    <xf numFmtId="4" fontId="14" fillId="3" borderId="0" xfId="1" applyNumberFormat="1" applyFont="1" applyFill="1" applyBorder="1" applyAlignment="1">
      <alignment horizontal="right"/>
    </xf>
    <xf numFmtId="0" fontId="8" fillId="3" borderId="0" xfId="1" applyFont="1" applyFill="1" applyBorder="1"/>
    <xf numFmtId="0" fontId="8" fillId="3" borderId="0" xfId="1" applyFont="1" applyFill="1" applyBorder="1" applyAlignment="1">
      <alignment horizontal="center"/>
    </xf>
    <xf numFmtId="4" fontId="8" fillId="3" borderId="0" xfId="1" applyNumberFormat="1" applyFont="1" applyFill="1" applyBorder="1" applyAlignment="1">
      <alignment horizontal="right"/>
    </xf>
    <xf numFmtId="0" fontId="16" fillId="3" borderId="0" xfId="0" applyFont="1" applyFill="1"/>
    <xf numFmtId="0" fontId="18" fillId="3" borderId="0" xfId="0" applyFont="1" applyFill="1"/>
    <xf numFmtId="0" fontId="16" fillId="3" borderId="0" xfId="0" applyFont="1" applyFill="1" applyAlignment="1">
      <alignment vertical="center" wrapText="1"/>
    </xf>
    <xf numFmtId="0" fontId="3" fillId="3" borderId="0" xfId="0" applyFont="1" applyFill="1" applyAlignment="1">
      <alignment vertical="center" wrapText="1"/>
    </xf>
    <xf numFmtId="0" fontId="7" fillId="3" borderId="0" xfId="0" applyFont="1" applyFill="1" applyAlignment="1">
      <alignment vertical="center" wrapText="1"/>
    </xf>
    <xf numFmtId="0" fontId="11" fillId="3" borderId="0" xfId="0" applyFont="1" applyFill="1" applyAlignment="1">
      <alignment vertical="center" wrapText="1"/>
    </xf>
    <xf numFmtId="0" fontId="6" fillId="3" borderId="0" xfId="0" applyFont="1" applyFill="1" applyAlignment="1">
      <alignment vertical="center" wrapText="1"/>
    </xf>
    <xf numFmtId="0" fontId="22" fillId="3" borderId="0" xfId="0" applyFont="1" applyFill="1"/>
    <xf numFmtId="0" fontId="23" fillId="3" borderId="0" xfId="0" applyFont="1" applyFill="1"/>
    <xf numFmtId="0" fontId="4" fillId="3" borderId="0" xfId="0" applyFont="1" applyFill="1" applyAlignment="1">
      <alignment vertical="center" wrapText="1"/>
    </xf>
    <xf numFmtId="0" fontId="16" fillId="3" borderId="0" xfId="0" applyFont="1" applyFill="1" applyAlignment="1">
      <alignment horizontal="left" vertical="top" wrapText="1"/>
    </xf>
    <xf numFmtId="0" fontId="12" fillId="3" borderId="1" xfId="0" applyFont="1" applyFill="1" applyBorder="1" applyAlignment="1">
      <alignment horizontal="left" vertical="center"/>
    </xf>
    <xf numFmtId="0" fontId="11" fillId="0" borderId="0" xfId="0" applyFont="1" applyAlignment="1">
      <alignment vertical="center" wrapText="1"/>
    </xf>
    <xf numFmtId="0" fontId="7" fillId="0" borderId="0" xfId="0" applyFont="1" applyAlignment="1">
      <alignment vertical="center" wrapText="1"/>
    </xf>
    <xf numFmtId="4" fontId="12" fillId="3" borderId="16" xfId="0" applyNumberFormat="1" applyFont="1" applyFill="1" applyBorder="1" applyAlignment="1">
      <alignment vertical="center"/>
    </xf>
    <xf numFmtId="0" fontId="16" fillId="3" borderId="1" xfId="0" applyFont="1" applyFill="1" applyBorder="1"/>
    <xf numFmtId="0" fontId="12" fillId="3" borderId="1" xfId="0" applyFont="1" applyFill="1" applyBorder="1" applyAlignment="1">
      <alignment horizontal="left"/>
    </xf>
    <xf numFmtId="0" fontId="16" fillId="3" borderId="15" xfId="0" applyFont="1" applyFill="1" applyBorder="1"/>
    <xf numFmtId="0" fontId="16" fillId="3" borderId="15" xfId="0" applyFont="1" applyFill="1" applyBorder="1" applyAlignment="1">
      <alignment vertical="center"/>
    </xf>
    <xf numFmtId="4" fontId="14" fillId="3" borderId="16" xfId="0" applyNumberFormat="1" applyFont="1" applyFill="1" applyBorder="1" applyAlignment="1">
      <alignment vertical="center"/>
    </xf>
    <xf numFmtId="0" fontId="14" fillId="6" borderId="20" xfId="1" applyFont="1" applyFill="1" applyBorder="1" applyAlignment="1">
      <alignment wrapText="1"/>
    </xf>
    <xf numFmtId="0" fontId="14" fillId="6" borderId="21" xfId="1" applyFont="1" applyFill="1" applyBorder="1" applyAlignment="1">
      <alignment wrapText="1"/>
    </xf>
    <xf numFmtId="0" fontId="17" fillId="6" borderId="20" xfId="1" applyFont="1" applyFill="1" applyBorder="1" applyAlignment="1">
      <alignment horizontal="center" vertical="center"/>
    </xf>
    <xf numFmtId="0" fontId="16" fillId="3" borderId="23" xfId="0" applyFont="1" applyFill="1" applyBorder="1"/>
    <xf numFmtId="0" fontId="14" fillId="6" borderId="20" xfId="1" applyFont="1" applyFill="1" applyBorder="1"/>
    <xf numFmtId="4" fontId="14" fillId="3" borderId="16" xfId="0" applyNumberFormat="1" applyFont="1" applyFill="1" applyBorder="1"/>
    <xf numFmtId="4" fontId="12" fillId="3" borderId="16" xfId="0" applyNumberFormat="1" applyFont="1" applyFill="1" applyBorder="1"/>
    <xf numFmtId="4" fontId="17" fillId="3" borderId="16" xfId="0" applyNumberFormat="1" applyFont="1" applyFill="1" applyBorder="1"/>
    <xf numFmtId="4" fontId="12" fillId="3" borderId="25" xfId="0" applyNumberFormat="1" applyFont="1" applyFill="1" applyBorder="1"/>
    <xf numFmtId="4" fontId="16" fillId="3" borderId="16" xfId="0" applyNumberFormat="1" applyFont="1" applyFill="1" applyBorder="1"/>
    <xf numFmtId="0" fontId="16" fillId="3" borderId="24" xfId="0" applyFont="1" applyFill="1" applyBorder="1"/>
    <xf numFmtId="4" fontId="14" fillId="3" borderId="22" xfId="0" applyNumberFormat="1" applyFont="1" applyFill="1" applyBorder="1"/>
    <xf numFmtId="0" fontId="12" fillId="5" borderId="20" xfId="2" applyFont="1" applyFill="1" applyBorder="1" applyAlignment="1">
      <alignment vertical="center"/>
    </xf>
    <xf numFmtId="0" fontId="12" fillId="3" borderId="1" xfId="2" applyFont="1" applyFill="1" applyBorder="1" applyAlignment="1">
      <alignment horizontal="center"/>
    </xf>
    <xf numFmtId="0" fontId="16" fillId="3" borderId="1" xfId="0" applyFont="1" applyFill="1" applyBorder="1" applyAlignment="1">
      <alignment horizontal="center" vertical="center"/>
    </xf>
    <xf numFmtId="4" fontId="12" fillId="3" borderId="16" xfId="0" applyNumberFormat="1" applyFont="1" applyFill="1" applyBorder="1" applyAlignment="1">
      <alignment horizontal="right"/>
    </xf>
    <xf numFmtId="0" fontId="16" fillId="3" borderId="3" xfId="0" applyFont="1" applyFill="1" applyBorder="1" applyAlignment="1">
      <alignment horizontal="center" vertical="center"/>
    </xf>
    <xf numFmtId="0" fontId="14" fillId="6" borderId="20" xfId="1" applyFont="1" applyFill="1" applyBorder="1" applyAlignment="1">
      <alignment vertical="center"/>
    </xf>
    <xf numFmtId="0" fontId="16" fillId="3" borderId="1" xfId="0" applyFont="1" applyFill="1" applyBorder="1" applyAlignment="1">
      <alignment horizontal="left"/>
    </xf>
    <xf numFmtId="0" fontId="16" fillId="3" borderId="2" xfId="0" applyFont="1" applyFill="1" applyBorder="1"/>
    <xf numFmtId="0" fontId="14" fillId="3" borderId="2" xfId="0" applyFont="1" applyFill="1" applyBorder="1"/>
    <xf numFmtId="0" fontId="14" fillId="3" borderId="3" xfId="0" applyFont="1" applyFill="1" applyBorder="1" applyAlignment="1">
      <alignment horizontal="center" vertical="center" wrapText="1"/>
    </xf>
    <xf numFmtId="0" fontId="13" fillId="3" borderId="0" xfId="0" applyFont="1" applyFill="1" applyAlignment="1">
      <alignment vertical="top" wrapText="1"/>
    </xf>
    <xf numFmtId="0" fontId="12" fillId="3" borderId="15" xfId="0" applyFont="1" applyFill="1" applyBorder="1" applyAlignment="1">
      <alignment horizontal="right" vertical="center"/>
    </xf>
    <xf numFmtId="0" fontId="12" fillId="3" borderId="15" xfId="0" applyFont="1" applyFill="1" applyBorder="1" applyAlignment="1">
      <alignment horizontal="right" vertical="center" wrapText="1"/>
    </xf>
    <xf numFmtId="0" fontId="12" fillId="3" borderId="23" xfId="0" applyFont="1" applyFill="1" applyBorder="1" applyAlignment="1">
      <alignment horizontal="right" vertical="center"/>
    </xf>
    <xf numFmtId="0" fontId="12" fillId="3" borderId="3" xfId="0" applyFont="1" applyFill="1" applyBorder="1" applyAlignment="1">
      <alignment horizontal="left" vertical="center"/>
    </xf>
    <xf numFmtId="0" fontId="15" fillId="3" borderId="0" xfId="0" applyFont="1" applyFill="1" applyAlignment="1">
      <alignment vertical="center" wrapText="1"/>
    </xf>
    <xf numFmtId="0" fontId="14" fillId="3" borderId="0" xfId="0" applyFont="1" applyFill="1" applyAlignment="1">
      <alignment vertical="center"/>
    </xf>
    <xf numFmtId="0" fontId="16" fillId="3" borderId="0" xfId="0" applyFont="1" applyFill="1" applyAlignment="1">
      <alignment vertical="top" wrapText="1"/>
    </xf>
    <xf numFmtId="0" fontId="17" fillId="3" borderId="0" xfId="2" applyFont="1" applyFill="1" applyAlignment="1">
      <alignment vertical="center"/>
    </xf>
    <xf numFmtId="0" fontId="7" fillId="0" borderId="0" xfId="0" applyFont="1"/>
    <xf numFmtId="0" fontId="14" fillId="0" borderId="0" xfId="0" applyFont="1"/>
    <xf numFmtId="4" fontId="10" fillId="0" borderId="0" xfId="0" applyNumberFormat="1" applyFont="1" applyAlignment="1">
      <alignment horizontal="center"/>
    </xf>
    <xf numFmtId="0" fontId="36" fillId="0" borderId="0" xfId="0" applyFont="1" applyAlignment="1">
      <alignment horizontal="left"/>
    </xf>
    <xf numFmtId="0" fontId="35" fillId="0" borderId="0" xfId="0" applyFont="1"/>
    <xf numFmtId="9" fontId="32" fillId="0" borderId="0" xfId="0" applyNumberFormat="1" applyFont="1"/>
    <xf numFmtId="0" fontId="32" fillId="0" borderId="0" xfId="0" applyFont="1"/>
    <xf numFmtId="0" fontId="34" fillId="0" borderId="0" xfId="0" applyFont="1"/>
    <xf numFmtId="0" fontId="24" fillId="0" borderId="0" xfId="0" applyFont="1" applyAlignment="1">
      <alignment vertical="center" wrapText="1"/>
    </xf>
    <xf numFmtId="0" fontId="25" fillId="0" borderId="0" xfId="0" applyFont="1" applyAlignment="1">
      <alignment wrapText="1"/>
    </xf>
    <xf numFmtId="0" fontId="31" fillId="0" borderId="0" xfId="0" applyFont="1"/>
    <xf numFmtId="0" fontId="12" fillId="0" borderId="0" xfId="0" applyFont="1" applyAlignment="1">
      <alignment vertical="center" wrapText="1"/>
    </xf>
    <xf numFmtId="4" fontId="14" fillId="3" borderId="0" xfId="0" applyNumberFormat="1" applyFont="1" applyFill="1" applyAlignment="1">
      <alignment horizontal="center" vertical="top" wrapText="1"/>
    </xf>
    <xf numFmtId="164" fontId="17" fillId="0" borderId="0" xfId="0" applyNumberFormat="1" applyFont="1" applyAlignment="1">
      <alignment vertical="center" wrapText="1"/>
    </xf>
    <xf numFmtId="4" fontId="16" fillId="0" borderId="0" xfId="0" applyNumberFormat="1" applyFont="1"/>
    <xf numFmtId="0" fontId="12" fillId="0" borderId="0" xfId="0" applyFont="1" applyAlignment="1">
      <alignment horizontal="left" vertical="center" wrapText="1"/>
    </xf>
    <xf numFmtId="0" fontId="16" fillId="3" borderId="0" xfId="0" applyFont="1" applyFill="1" applyAlignment="1">
      <alignment horizontal="left"/>
    </xf>
    <xf numFmtId="0" fontId="14" fillId="3" borderId="0" xfId="0" applyFont="1" applyFill="1" applyAlignment="1">
      <alignment horizontal="center" vertical="center"/>
    </xf>
    <xf numFmtId="4" fontId="17" fillId="3" borderId="16" xfId="0" applyNumberFormat="1" applyFont="1" applyFill="1" applyBorder="1" applyAlignment="1">
      <alignment vertical="center"/>
    </xf>
    <xf numFmtId="4" fontId="16" fillId="3" borderId="16" xfId="0" applyNumberFormat="1" applyFont="1" applyFill="1" applyBorder="1" applyAlignment="1">
      <alignment vertical="center"/>
    </xf>
    <xf numFmtId="4" fontId="16" fillId="3" borderId="25" xfId="0" applyNumberFormat="1" applyFont="1" applyFill="1" applyBorder="1"/>
    <xf numFmtId="4" fontId="17" fillId="3" borderId="16" xfId="0" applyNumberFormat="1" applyFont="1" applyFill="1" applyBorder="1" applyAlignment="1">
      <alignment horizontal="right" vertical="center"/>
    </xf>
    <xf numFmtId="4" fontId="16" fillId="3" borderId="25" xfId="0" applyNumberFormat="1" applyFont="1" applyFill="1" applyBorder="1" applyAlignment="1">
      <alignment vertical="center"/>
    </xf>
    <xf numFmtId="4" fontId="14" fillId="3" borderId="26" xfId="0" applyNumberFormat="1" applyFont="1" applyFill="1" applyBorder="1" applyAlignment="1">
      <alignment vertical="center"/>
    </xf>
    <xf numFmtId="4" fontId="5" fillId="0" borderId="0" xfId="0" applyNumberFormat="1" applyFont="1"/>
    <xf numFmtId="4" fontId="8" fillId="0" borderId="0" xfId="1" applyNumberFormat="1" applyFont="1" applyFill="1" applyBorder="1" applyAlignment="1">
      <alignment horizontal="right"/>
    </xf>
    <xf numFmtId="4" fontId="14" fillId="3" borderId="22" xfId="0" applyNumberFormat="1" applyFont="1" applyFill="1" applyBorder="1" applyAlignment="1">
      <alignment vertical="center"/>
    </xf>
    <xf numFmtId="4" fontId="14" fillId="3" borderId="16" xfId="0" applyNumberFormat="1" applyFont="1" applyFill="1" applyBorder="1" applyAlignment="1">
      <alignment horizontal="right" vertical="center"/>
    </xf>
    <xf numFmtId="0" fontId="13" fillId="0" borderId="0" xfId="0" applyFont="1" applyAlignment="1">
      <alignment vertical="top" wrapText="1"/>
    </xf>
    <xf numFmtId="0" fontId="15" fillId="0" borderId="0" xfId="0" applyFont="1" applyAlignment="1">
      <alignment vertical="center" wrapText="1"/>
    </xf>
    <xf numFmtId="0" fontId="17" fillId="0" borderId="0" xfId="2" applyFont="1" applyAlignment="1">
      <alignment vertical="center"/>
    </xf>
    <xf numFmtId="0" fontId="14" fillId="0" borderId="0" xfId="0" applyFont="1" applyAlignment="1">
      <alignment vertical="center"/>
    </xf>
    <xf numFmtId="0" fontId="16" fillId="0" borderId="0" xfId="0" applyFont="1" applyAlignment="1">
      <alignment vertical="top" wrapText="1"/>
    </xf>
    <xf numFmtId="0" fontId="16" fillId="0" borderId="0" xfId="0" applyFont="1" applyAlignment="1">
      <alignment horizontal="left" vertical="top" wrapText="1"/>
    </xf>
    <xf numFmtId="0" fontId="20" fillId="0" borderId="0" xfId="0" applyFont="1" applyAlignment="1">
      <alignment vertical="top" wrapText="1"/>
    </xf>
    <xf numFmtId="0" fontId="20" fillId="0" borderId="0" xfId="0" applyFont="1" applyAlignment="1">
      <alignment vertical="center"/>
    </xf>
    <xf numFmtId="0" fontId="12" fillId="0" borderId="0" xfId="0" applyFont="1" applyAlignment="1">
      <alignment vertical="center"/>
    </xf>
    <xf numFmtId="0" fontId="16" fillId="0" borderId="0" xfId="0" applyFont="1" applyAlignment="1">
      <alignment vertical="center" wrapText="1"/>
    </xf>
    <xf numFmtId="0" fontId="9" fillId="0" borderId="0" xfId="0" applyFont="1"/>
    <xf numFmtId="0" fontId="3" fillId="0" borderId="0" xfId="0" applyFont="1"/>
    <xf numFmtId="0" fontId="23"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29" fillId="0" borderId="0" xfId="0" applyFont="1"/>
    <xf numFmtId="4" fontId="14" fillId="0" borderId="0" xfId="0" applyNumberFormat="1" applyFont="1" applyAlignment="1">
      <alignment vertical="center"/>
    </xf>
    <xf numFmtId="0" fontId="26" fillId="0" borderId="0" xfId="0" applyFont="1" applyAlignment="1">
      <alignment vertical="center" wrapText="1"/>
    </xf>
    <xf numFmtId="0" fontId="24" fillId="0" borderId="0" xfId="0" applyFont="1" applyAlignment="1">
      <alignment vertical="top" wrapText="1"/>
    </xf>
    <xf numFmtId="0" fontId="30" fillId="0" borderId="0" xfId="0" applyFont="1" applyAlignment="1">
      <alignment vertical="center" wrapText="1"/>
    </xf>
    <xf numFmtId="2" fontId="5" fillId="0" borderId="0" xfId="0" applyNumberFormat="1" applyFont="1"/>
    <xf numFmtId="4" fontId="16" fillId="0" borderId="0" xfId="0" applyNumberFormat="1" applyFont="1" applyAlignment="1">
      <alignment vertical="center"/>
    </xf>
    <xf numFmtId="0" fontId="5" fillId="0" borderId="0" xfId="0" applyFont="1" applyAlignment="1">
      <alignment vertical="center"/>
    </xf>
    <xf numFmtId="0" fontId="26" fillId="0" borderId="0" xfId="0" applyFont="1" applyAlignment="1">
      <alignment horizontal="center" wrapText="1"/>
    </xf>
    <xf numFmtId="0" fontId="27" fillId="0" borderId="0" xfId="0" applyFont="1" applyAlignment="1">
      <alignment wrapText="1"/>
    </xf>
    <xf numFmtId="4" fontId="14" fillId="0" borderId="0" xfId="1" applyNumberFormat="1" applyFont="1" applyFill="1" applyBorder="1" applyAlignment="1">
      <alignment horizontal="right"/>
    </xf>
    <xf numFmtId="0" fontId="16" fillId="0" borderId="0" xfId="0" applyFont="1"/>
    <xf numFmtId="0" fontId="14" fillId="0" borderId="0" xfId="0" applyFont="1" applyAlignment="1">
      <alignment horizontal="center" vertical="center"/>
    </xf>
    <xf numFmtId="0" fontId="16" fillId="0" borderId="0" xfId="0" applyFont="1" applyAlignment="1">
      <alignment horizontal="left" wrapText="1"/>
    </xf>
    <xf numFmtId="0" fontId="16" fillId="3" borderId="0" xfId="0" applyFont="1" applyFill="1" applyAlignment="1">
      <alignment wrapText="1"/>
    </xf>
    <xf numFmtId="4" fontId="19" fillId="3" borderId="16" xfId="0" applyNumberFormat="1" applyFont="1" applyFill="1" applyBorder="1" applyAlignment="1">
      <alignment vertical="center"/>
    </xf>
    <xf numFmtId="2" fontId="16" fillId="3" borderId="0" xfId="0" applyNumberFormat="1" applyFont="1" applyFill="1" applyAlignment="1">
      <alignment horizontal="left" vertical="top" wrapText="1"/>
    </xf>
    <xf numFmtId="0" fontId="0" fillId="0" borderId="0" xfId="0" applyFill="1"/>
    <xf numFmtId="0" fontId="12" fillId="3" borderId="34" xfId="0" applyFont="1" applyFill="1" applyBorder="1" applyAlignment="1">
      <alignment horizontal="right" vertical="center"/>
    </xf>
    <xf numFmtId="0" fontId="12" fillId="3" borderId="35" xfId="0" applyFont="1" applyFill="1" applyBorder="1" applyAlignment="1">
      <alignment horizontal="left" vertical="center"/>
    </xf>
    <xf numFmtId="4" fontId="17" fillId="3" borderId="6" xfId="0" applyNumberFormat="1" applyFont="1" applyFill="1" applyBorder="1"/>
    <xf numFmtId="4" fontId="12" fillId="3" borderId="6" xfId="0" applyNumberFormat="1" applyFont="1" applyFill="1" applyBorder="1"/>
    <xf numFmtId="4" fontId="12" fillId="3" borderId="6" xfId="0" applyNumberFormat="1" applyFont="1" applyFill="1" applyBorder="1" applyAlignment="1">
      <alignment vertical="center"/>
    </xf>
    <xf numFmtId="4" fontId="17" fillId="3" borderId="6" xfId="0" applyNumberFormat="1" applyFont="1" applyFill="1" applyBorder="1" applyAlignment="1">
      <alignment vertical="center"/>
    </xf>
    <xf numFmtId="4" fontId="14" fillId="6" borderId="6" xfId="0" applyNumberFormat="1" applyFont="1" applyFill="1" applyBorder="1" applyAlignment="1">
      <alignment horizontal="center" vertical="center"/>
    </xf>
    <xf numFmtId="4" fontId="12" fillId="3" borderId="9" xfId="0" applyNumberFormat="1" applyFont="1" applyFill="1" applyBorder="1"/>
    <xf numFmtId="4" fontId="16" fillId="3" borderId="25" xfId="0" applyNumberFormat="1" applyFont="1" applyFill="1" applyBorder="1" applyAlignment="1">
      <alignment horizontal="right" vertical="center"/>
    </xf>
    <xf numFmtId="4" fontId="12" fillId="6" borderId="39" xfId="2" applyNumberFormat="1" applyFont="1" applyFill="1" applyBorder="1"/>
    <xf numFmtId="4" fontId="5" fillId="6" borderId="39" xfId="0" applyNumberFormat="1" applyFont="1" applyFill="1" applyBorder="1"/>
    <xf numFmtId="0" fontId="12" fillId="6" borderId="24" xfId="2" applyFont="1" applyFill="1" applyBorder="1" applyAlignment="1">
      <alignment vertical="center"/>
    </xf>
    <xf numFmtId="4" fontId="5" fillId="6" borderId="6" xfId="0" applyNumberFormat="1" applyFont="1" applyFill="1" applyBorder="1" applyAlignment="1">
      <alignment vertical="center"/>
    </xf>
    <xf numFmtId="0" fontId="12" fillId="3" borderId="1" xfId="0" applyFont="1" applyFill="1" applyBorder="1" applyAlignment="1">
      <alignment horizontal="left"/>
    </xf>
    <xf numFmtId="0" fontId="16" fillId="3" borderId="1" xfId="0" applyFont="1" applyFill="1" applyBorder="1" applyAlignment="1">
      <alignment horizontal="center"/>
    </xf>
    <xf numFmtId="4" fontId="14" fillId="6" borderId="26" xfId="0" applyNumberFormat="1" applyFont="1" applyFill="1" applyBorder="1" applyAlignment="1">
      <alignment horizontal="center" vertical="center"/>
    </xf>
    <xf numFmtId="4" fontId="12" fillId="0" borderId="16" xfId="0" applyNumberFormat="1" applyFont="1" applyFill="1" applyBorder="1"/>
    <xf numFmtId="4" fontId="16" fillId="0" borderId="16" xfId="0" applyNumberFormat="1" applyFont="1" applyFill="1" applyBorder="1"/>
    <xf numFmtId="4" fontId="17" fillId="0" borderId="16" xfId="0" applyNumberFormat="1" applyFont="1" applyFill="1" applyBorder="1" applyAlignment="1">
      <alignment horizontal="right"/>
    </xf>
    <xf numFmtId="4" fontId="17" fillId="3" borderId="16" xfId="0" applyNumberFormat="1" applyFont="1" applyFill="1" applyBorder="1" applyAlignment="1">
      <alignment horizontal="right"/>
    </xf>
    <xf numFmtId="4" fontId="12" fillId="0" borderId="16" xfId="0" applyNumberFormat="1" applyFont="1" applyFill="1" applyBorder="1" applyAlignment="1">
      <alignment horizontal="right"/>
    </xf>
    <xf numFmtId="4" fontId="14" fillId="0" borderId="16" xfId="0" applyNumberFormat="1" applyFont="1" applyFill="1" applyBorder="1"/>
    <xf numFmtId="4" fontId="16" fillId="0" borderId="25" xfId="0" applyNumberFormat="1" applyFont="1" applyFill="1" applyBorder="1"/>
    <xf numFmtId="4" fontId="14" fillId="7" borderId="26" xfId="1" applyNumberFormat="1" applyFont="1" applyFill="1" applyBorder="1" applyAlignment="1">
      <alignment vertical="center"/>
    </xf>
    <xf numFmtId="4" fontId="14" fillId="3" borderId="0" xfId="1" applyNumberFormat="1" applyFont="1" applyFill="1" applyBorder="1" applyAlignment="1">
      <alignment vertical="center"/>
    </xf>
    <xf numFmtId="0" fontId="5" fillId="3" borderId="0" xfId="0" applyFont="1" applyFill="1" applyBorder="1"/>
    <xf numFmtId="0" fontId="5" fillId="0" borderId="0" xfId="0" applyFont="1" applyBorder="1"/>
    <xf numFmtId="4" fontId="12" fillId="0" borderId="0" xfId="0" applyNumberFormat="1" applyFont="1" applyAlignment="1">
      <alignment horizontal="left" vertical="center" wrapText="1"/>
    </xf>
    <xf numFmtId="0" fontId="16" fillId="3" borderId="3" xfId="0" applyFont="1" applyFill="1" applyBorder="1" applyAlignment="1">
      <alignment horizontal="left"/>
    </xf>
    <xf numFmtId="4" fontId="14" fillId="6" borderId="21" xfId="0" applyNumberFormat="1" applyFont="1" applyFill="1" applyBorder="1" applyAlignment="1">
      <alignment horizontal="center" vertical="center"/>
    </xf>
    <xf numFmtId="4" fontId="16" fillId="3" borderId="19" xfId="0" applyNumberFormat="1" applyFont="1" applyFill="1" applyBorder="1"/>
    <xf numFmtId="4" fontId="14" fillId="3" borderId="33" xfId="1" applyNumberFormat="1" applyFont="1" applyFill="1" applyBorder="1" applyAlignment="1">
      <alignment vertical="center"/>
    </xf>
    <xf numFmtId="4" fontId="5" fillId="0" borderId="41" xfId="0" applyNumberFormat="1" applyFont="1" applyBorder="1"/>
    <xf numFmtId="4" fontId="16" fillId="3" borderId="42" xfId="0" applyNumberFormat="1" applyFont="1" applyFill="1" applyBorder="1"/>
    <xf numFmtId="0" fontId="5" fillId="0" borderId="41" xfId="0" applyFont="1" applyBorder="1"/>
    <xf numFmtId="4" fontId="14" fillId="6" borderId="43" xfId="0" applyNumberFormat="1" applyFont="1" applyFill="1" applyBorder="1" applyAlignment="1">
      <alignment horizontal="center" vertical="center"/>
    </xf>
    <xf numFmtId="0" fontId="5" fillId="3" borderId="31" xfId="0" applyFont="1" applyFill="1" applyBorder="1"/>
    <xf numFmtId="0" fontId="0" fillId="0" borderId="41" xfId="0" applyBorder="1"/>
    <xf numFmtId="4" fontId="5" fillId="6" borderId="31" xfId="0" applyNumberFormat="1" applyFont="1" applyFill="1" applyBorder="1"/>
    <xf numFmtId="0" fontId="14" fillId="6" borderId="44" xfId="1" applyFont="1" applyFill="1" applyBorder="1" applyAlignment="1">
      <alignment wrapText="1"/>
    </xf>
    <xf numFmtId="0" fontId="16" fillId="3" borderId="5" xfId="0" applyFont="1" applyFill="1" applyBorder="1" applyAlignment="1">
      <alignment horizontal="center"/>
    </xf>
    <xf numFmtId="0" fontId="16" fillId="3" borderId="42" xfId="0" applyFont="1" applyFill="1" applyBorder="1"/>
    <xf numFmtId="0" fontId="14" fillId="6" borderId="47" xfId="1" applyFont="1" applyFill="1" applyBorder="1"/>
    <xf numFmtId="4" fontId="14" fillId="3" borderId="49" xfId="0" applyNumberFormat="1" applyFont="1" applyFill="1" applyBorder="1"/>
    <xf numFmtId="4" fontId="5" fillId="6" borderId="26" xfId="0" applyNumberFormat="1" applyFont="1" applyFill="1" applyBorder="1" applyAlignment="1">
      <alignment vertical="center"/>
    </xf>
    <xf numFmtId="4" fontId="14" fillId="6" borderId="51" xfId="0" applyNumberFormat="1" applyFont="1" applyFill="1" applyBorder="1" applyAlignment="1">
      <alignment horizontal="center" vertical="center"/>
    </xf>
    <xf numFmtId="4" fontId="5" fillId="6" borderId="13" xfId="0" applyNumberFormat="1" applyFont="1" applyFill="1" applyBorder="1" applyAlignment="1">
      <alignment vertical="center"/>
    </xf>
    <xf numFmtId="0" fontId="12" fillId="3" borderId="13" xfId="0" applyFont="1" applyFill="1" applyBorder="1"/>
    <xf numFmtId="0" fontId="12" fillId="3" borderId="24" xfId="0" applyFont="1" applyFill="1" applyBorder="1" applyAlignment="1">
      <alignment horizontal="right" vertical="center"/>
    </xf>
    <xf numFmtId="4" fontId="27" fillId="0" borderId="7" xfId="0" applyNumberFormat="1" applyFont="1" applyBorder="1"/>
    <xf numFmtId="4" fontId="27" fillId="3" borderId="49" xfId="0" applyNumberFormat="1" applyFont="1" applyFill="1" applyBorder="1"/>
    <xf numFmtId="0" fontId="16" fillId="3" borderId="37" xfId="0" applyFont="1" applyFill="1" applyBorder="1" applyAlignment="1">
      <alignment horizontal="left" vertical="top" wrapText="1"/>
    </xf>
    <xf numFmtId="0" fontId="17" fillId="6" borderId="34" xfId="0" applyFont="1" applyFill="1" applyBorder="1" applyAlignment="1">
      <alignment vertical="center"/>
    </xf>
    <xf numFmtId="4" fontId="14" fillId="6" borderId="45" xfId="0" applyNumberFormat="1" applyFont="1" applyFill="1" applyBorder="1" applyAlignment="1">
      <alignment horizontal="center" vertical="center"/>
    </xf>
    <xf numFmtId="4" fontId="14" fillId="6" borderId="31" xfId="0" applyNumberFormat="1" applyFont="1" applyFill="1" applyBorder="1" applyAlignment="1">
      <alignment horizontal="center" vertical="center"/>
    </xf>
    <xf numFmtId="0" fontId="16" fillId="6" borderId="44" xfId="0" applyFont="1" applyFill="1" applyBorder="1" applyAlignment="1">
      <alignment horizontal="right" vertical="center"/>
    </xf>
    <xf numFmtId="0" fontId="16" fillId="6" borderId="45" xfId="0" applyFont="1" applyFill="1" applyBorder="1"/>
    <xf numFmtId="4" fontId="14" fillId="3" borderId="46" xfId="0" applyNumberFormat="1" applyFont="1" applyFill="1" applyBorder="1"/>
    <xf numFmtId="4" fontId="16" fillId="3" borderId="46" xfId="0" applyNumberFormat="1" applyFont="1" applyFill="1" applyBorder="1"/>
    <xf numFmtId="4" fontId="12" fillId="3" borderId="46" xfId="0" applyNumberFormat="1" applyFont="1" applyFill="1" applyBorder="1"/>
    <xf numFmtId="4" fontId="17" fillId="6" borderId="26" xfId="1" applyNumberFormat="1" applyFont="1" applyFill="1" applyBorder="1" applyAlignment="1">
      <alignment vertical="center"/>
    </xf>
    <xf numFmtId="4" fontId="17" fillId="6" borderId="45" xfId="1" applyNumberFormat="1" applyFont="1" applyFill="1" applyBorder="1" applyAlignment="1">
      <alignment vertical="center"/>
    </xf>
    <xf numFmtId="4" fontId="5" fillId="5" borderId="26" xfId="0" applyNumberFormat="1" applyFont="1" applyFill="1" applyBorder="1" applyAlignment="1">
      <alignment vertical="center"/>
    </xf>
    <xf numFmtId="4" fontId="12" fillId="5" borderId="39" xfId="2" applyNumberFormat="1" applyFont="1" applyFill="1" applyBorder="1" applyAlignment="1">
      <alignment horizontal="center"/>
    </xf>
    <xf numFmtId="4" fontId="14" fillId="6" borderId="26" xfId="1" applyNumberFormat="1" applyFont="1" applyFill="1" applyBorder="1" applyAlignment="1">
      <alignment vertical="center"/>
    </xf>
    <xf numFmtId="4" fontId="14" fillId="6" borderId="35" xfId="1" applyNumberFormat="1" applyFont="1" applyFill="1" applyBorder="1" applyAlignment="1">
      <alignment vertical="center"/>
    </xf>
    <xf numFmtId="4" fontId="12" fillId="6" borderId="22" xfId="2" applyNumberFormat="1" applyFont="1" applyFill="1" applyBorder="1"/>
    <xf numFmtId="0" fontId="12" fillId="6" borderId="20" xfId="2" applyFont="1" applyFill="1" applyBorder="1" applyAlignment="1">
      <alignment vertical="center"/>
    </xf>
    <xf numFmtId="4" fontId="14" fillId="6" borderId="40" xfId="1" applyNumberFormat="1" applyFont="1" applyFill="1" applyBorder="1" applyAlignment="1">
      <alignment vertical="center"/>
    </xf>
    <xf numFmtId="0" fontId="12" fillId="6" borderId="44" xfId="2" applyFont="1" applyFill="1" applyBorder="1" applyAlignment="1">
      <alignment vertical="center"/>
    </xf>
    <xf numFmtId="4" fontId="14" fillId="6" borderId="48" xfId="1" applyNumberFormat="1" applyFont="1" applyFill="1" applyBorder="1" applyAlignment="1"/>
    <xf numFmtId="4" fontId="14" fillId="6" borderId="19" xfId="1" applyNumberFormat="1" applyFont="1" applyFill="1" applyBorder="1" applyAlignment="1"/>
    <xf numFmtId="4" fontId="14" fillId="6" borderId="26" xfId="0" applyNumberFormat="1" applyFont="1" applyFill="1" applyBorder="1" applyAlignment="1">
      <alignment vertical="center"/>
    </xf>
    <xf numFmtId="4" fontId="17" fillId="6" borderId="26" xfId="0" applyNumberFormat="1" applyFont="1" applyFill="1" applyBorder="1"/>
    <xf numFmtId="4" fontId="5" fillId="6" borderId="50" xfId="0" applyNumberFormat="1" applyFont="1" applyFill="1" applyBorder="1" applyAlignment="1">
      <alignment vertical="center"/>
    </xf>
    <xf numFmtId="0" fontId="17" fillId="6" borderId="51" xfId="0" applyFont="1" applyFill="1" applyBorder="1" applyAlignment="1">
      <alignment horizontal="center" vertical="center"/>
    </xf>
    <xf numFmtId="0" fontId="12" fillId="3" borderId="1" xfId="0" applyFont="1" applyFill="1" applyBorder="1" applyAlignment="1">
      <alignment horizontal="left"/>
    </xf>
    <xf numFmtId="0" fontId="14" fillId="3" borderId="6" xfId="0" applyFont="1" applyFill="1" applyBorder="1" applyAlignment="1">
      <alignment horizontal="center"/>
    </xf>
    <xf numFmtId="0" fontId="14" fillId="3" borderId="7" xfId="0" applyFont="1" applyFill="1" applyBorder="1" applyAlignment="1">
      <alignment horizontal="center"/>
    </xf>
    <xf numFmtId="0" fontId="14" fillId="3" borderId="8" xfId="0" applyFont="1" applyFill="1" applyBorder="1" applyAlignment="1">
      <alignment horizontal="center"/>
    </xf>
    <xf numFmtId="0" fontId="16" fillId="3" borderId="6" xfId="0" applyFont="1" applyFill="1" applyBorder="1" applyAlignment="1">
      <alignment horizontal="left"/>
    </xf>
    <xf numFmtId="0" fontId="16" fillId="3" borderId="7" xfId="0" applyFont="1" applyFill="1" applyBorder="1" applyAlignment="1">
      <alignment horizontal="left"/>
    </xf>
    <xf numFmtId="0" fontId="16" fillId="3" borderId="8" xfId="0" applyFont="1" applyFill="1" applyBorder="1" applyAlignment="1">
      <alignment horizontal="left"/>
    </xf>
    <xf numFmtId="4" fontId="17" fillId="3" borderId="43" xfId="0" applyNumberFormat="1" applyFont="1" applyFill="1" applyBorder="1" applyAlignment="1">
      <alignment horizontal="right" vertical="top"/>
    </xf>
    <xf numFmtId="4" fontId="17" fillId="3" borderId="56" xfId="0" applyNumberFormat="1" applyFont="1" applyFill="1" applyBorder="1" applyAlignment="1">
      <alignment horizontal="right" vertical="top"/>
    </xf>
    <xf numFmtId="4" fontId="17" fillId="3" borderId="57" xfId="0" applyNumberFormat="1" applyFont="1" applyFill="1" applyBorder="1" applyAlignment="1">
      <alignment horizontal="right" vertical="top"/>
    </xf>
    <xf numFmtId="4" fontId="12" fillId="3" borderId="6" xfId="0" applyNumberFormat="1" applyFont="1" applyFill="1" applyBorder="1" applyAlignment="1">
      <alignment horizontal="right" vertical="top"/>
    </xf>
    <xf numFmtId="4" fontId="12" fillId="3" borderId="7" xfId="0" applyNumberFormat="1" applyFont="1" applyFill="1" applyBorder="1" applyAlignment="1">
      <alignment horizontal="right" vertical="top"/>
    </xf>
    <xf numFmtId="4" fontId="12" fillId="3" borderId="11" xfId="0" applyNumberFormat="1" applyFont="1" applyFill="1" applyBorder="1" applyAlignment="1">
      <alignment horizontal="right" vertical="top"/>
    </xf>
    <xf numFmtId="4" fontId="17" fillId="3" borderId="6" xfId="0" applyNumberFormat="1" applyFont="1" applyFill="1" applyBorder="1" applyAlignment="1">
      <alignment horizontal="right" vertical="top"/>
    </xf>
    <xf numFmtId="4" fontId="17" fillId="3" borderId="7" xfId="0" applyNumberFormat="1" applyFont="1" applyFill="1" applyBorder="1" applyAlignment="1">
      <alignment horizontal="right" vertical="top"/>
    </xf>
    <xf numFmtId="4" fontId="17" fillId="3" borderId="11" xfId="0" applyNumberFormat="1" applyFont="1" applyFill="1" applyBorder="1" applyAlignment="1">
      <alignment horizontal="right" vertical="top"/>
    </xf>
    <xf numFmtId="0" fontId="12" fillId="3" borderId="10"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1" xfId="0" applyFont="1" applyFill="1" applyBorder="1" applyAlignment="1">
      <alignment horizontal="left" vertical="top" wrapText="1"/>
    </xf>
    <xf numFmtId="4" fontId="12" fillId="3" borderId="10" xfId="0" applyNumberFormat="1" applyFont="1" applyFill="1" applyBorder="1" applyAlignment="1">
      <alignment horizontal="right" vertical="top"/>
    </xf>
    <xf numFmtId="4" fontId="12" fillId="3" borderId="8" xfId="0" applyNumberFormat="1" applyFont="1" applyFill="1" applyBorder="1" applyAlignment="1">
      <alignment horizontal="right" vertical="top"/>
    </xf>
    <xf numFmtId="4" fontId="12" fillId="3" borderId="6" xfId="0" applyNumberFormat="1" applyFont="1" applyFill="1" applyBorder="1" applyAlignment="1">
      <alignment horizontal="center" vertical="top"/>
    </xf>
    <xf numFmtId="4" fontId="12" fillId="3" borderId="7" xfId="0" applyNumberFormat="1" applyFont="1" applyFill="1" applyBorder="1" applyAlignment="1">
      <alignment horizontal="center" vertical="top"/>
    </xf>
    <xf numFmtId="4" fontId="12" fillId="3" borderId="11" xfId="0" applyNumberFormat="1" applyFont="1" applyFill="1" applyBorder="1" applyAlignment="1">
      <alignment horizontal="center" vertical="top"/>
    </xf>
    <xf numFmtId="4" fontId="17" fillId="3" borderId="6" xfId="0" applyNumberFormat="1" applyFont="1" applyFill="1" applyBorder="1" applyAlignment="1">
      <alignment horizontal="center" vertical="top"/>
    </xf>
    <xf numFmtId="4" fontId="17" fillId="3" borderId="7" xfId="0" applyNumberFormat="1" applyFont="1" applyFill="1" applyBorder="1" applyAlignment="1">
      <alignment horizontal="center" vertical="top"/>
    </xf>
    <xf numFmtId="4" fontId="17" fillId="3" borderId="11" xfId="0" applyNumberFormat="1" applyFont="1" applyFill="1" applyBorder="1" applyAlignment="1">
      <alignment horizontal="center" vertical="top"/>
    </xf>
    <xf numFmtId="4" fontId="37" fillId="3" borderId="27" xfId="0" applyNumberFormat="1" applyFont="1" applyFill="1" applyBorder="1" applyAlignment="1">
      <alignment horizontal="center" vertical="top"/>
    </xf>
    <xf numFmtId="4" fontId="37" fillId="3" borderId="29" xfId="0" applyNumberFormat="1" applyFont="1" applyFill="1" applyBorder="1" applyAlignment="1">
      <alignment horizontal="center" vertical="top"/>
    </xf>
    <xf numFmtId="4" fontId="37" fillId="3" borderId="28" xfId="0" applyNumberFormat="1" applyFont="1" applyFill="1" applyBorder="1" applyAlignment="1">
      <alignment horizontal="center" vertical="top"/>
    </xf>
    <xf numFmtId="0" fontId="16" fillId="3" borderId="1" xfId="0" applyFont="1" applyFill="1" applyBorder="1" applyAlignment="1">
      <alignment horizontal="left"/>
    </xf>
    <xf numFmtId="0" fontId="14" fillId="3" borderId="1" xfId="0" applyFont="1" applyFill="1" applyBorder="1" applyAlignment="1">
      <alignment horizontal="center"/>
    </xf>
    <xf numFmtId="4" fontId="12" fillId="3" borderId="52" xfId="0" applyNumberFormat="1" applyFont="1" applyFill="1" applyBorder="1" applyAlignment="1">
      <alignment horizontal="right" vertical="top"/>
    </xf>
    <xf numFmtId="4" fontId="12" fillId="3" borderId="30" xfId="0" applyNumberFormat="1" applyFont="1" applyFill="1" applyBorder="1" applyAlignment="1">
      <alignment horizontal="right" vertical="top"/>
    </xf>
    <xf numFmtId="4" fontId="12" fillId="3" borderId="6" xfId="0" applyNumberFormat="1" applyFont="1" applyFill="1" applyBorder="1" applyAlignment="1">
      <alignment horizontal="right" vertical="center"/>
    </xf>
    <xf numFmtId="4" fontId="12" fillId="3" borderId="7" xfId="0" applyNumberFormat="1" applyFont="1" applyFill="1" applyBorder="1" applyAlignment="1">
      <alignment horizontal="right" vertical="center"/>
    </xf>
    <xf numFmtId="4" fontId="12" fillId="3" borderId="11" xfId="0" applyNumberFormat="1" applyFont="1" applyFill="1" applyBorder="1" applyAlignment="1">
      <alignment horizontal="right" vertical="center"/>
    </xf>
    <xf numFmtId="4" fontId="21" fillId="3" borderId="6" xfId="0" applyNumberFormat="1" applyFont="1" applyFill="1" applyBorder="1" applyAlignment="1">
      <alignment horizontal="right" vertical="top"/>
    </xf>
    <xf numFmtId="4" fontId="21" fillId="3" borderId="7" xfId="0" applyNumberFormat="1" applyFont="1" applyFill="1" applyBorder="1" applyAlignment="1">
      <alignment horizontal="right" vertical="top"/>
    </xf>
    <xf numFmtId="4" fontId="21" fillId="3" borderId="11" xfId="0" applyNumberFormat="1" applyFont="1" applyFill="1" applyBorder="1" applyAlignment="1">
      <alignment horizontal="right" vertical="top"/>
    </xf>
    <xf numFmtId="0" fontId="14" fillId="3" borderId="0" xfId="0" applyFont="1" applyFill="1" applyAlignment="1">
      <alignment horizontal="center"/>
    </xf>
    <xf numFmtId="0" fontId="16" fillId="3" borderId="0" xfId="0" applyFont="1" applyFill="1" applyAlignment="1">
      <alignment horizontal="center" wrapText="1"/>
    </xf>
    <xf numFmtId="0" fontId="16" fillId="3" borderId="0" xfId="0" applyFont="1" applyFill="1" applyAlignment="1">
      <alignment horizontal="left" vertical="center" wrapText="1"/>
    </xf>
    <xf numFmtId="0" fontId="14" fillId="3" borderId="0" xfId="0" applyFont="1" applyFill="1" applyAlignment="1">
      <alignment horizontal="center" vertical="center" wrapText="1"/>
    </xf>
    <xf numFmtId="0" fontId="16" fillId="3" borderId="9" xfId="0" applyFont="1" applyFill="1" applyBorder="1" applyAlignment="1">
      <alignment horizontal="left"/>
    </xf>
    <xf numFmtId="0" fontId="16" fillId="3" borderId="4" xfId="0" applyFont="1" applyFill="1" applyBorder="1" applyAlignment="1">
      <alignment horizontal="left"/>
    </xf>
    <xf numFmtId="0" fontId="16" fillId="3" borderId="5" xfId="0" applyFont="1" applyFill="1" applyBorder="1" applyAlignment="1">
      <alignment horizontal="left"/>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xf>
    <xf numFmtId="0" fontId="14" fillId="6" borderId="21" xfId="1" applyFont="1" applyFill="1" applyBorder="1" applyAlignment="1">
      <alignment horizontal="center" vertical="center"/>
    </xf>
    <xf numFmtId="0" fontId="14" fillId="6" borderId="20" xfId="1" applyFont="1" applyFill="1" applyBorder="1" applyAlignment="1">
      <alignment horizontal="center"/>
    </xf>
    <xf numFmtId="0" fontId="14" fillId="6" borderId="21" xfId="1" applyFont="1" applyFill="1" applyBorder="1" applyAlignment="1">
      <alignment horizontal="center"/>
    </xf>
    <xf numFmtId="0" fontId="14" fillId="6" borderId="26" xfId="1" applyFont="1" applyFill="1" applyBorder="1" applyAlignment="1">
      <alignment horizontal="center"/>
    </xf>
    <xf numFmtId="0" fontId="17" fillId="3" borderId="6" xfId="2" applyFont="1" applyFill="1" applyBorder="1" applyAlignment="1">
      <alignment horizontal="center" vertical="justify"/>
    </xf>
    <xf numFmtId="0" fontId="17" fillId="3" borderId="7" xfId="2" applyFont="1" applyFill="1" applyBorder="1" applyAlignment="1">
      <alignment horizontal="center" vertical="justify"/>
    </xf>
    <xf numFmtId="0" fontId="17" fillId="3" borderId="8" xfId="2" applyFont="1" applyFill="1" applyBorder="1" applyAlignment="1">
      <alignment horizontal="center" vertical="justify"/>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2" fillId="3" borderId="0" xfId="0" applyFont="1" applyFill="1" applyAlignment="1">
      <alignment horizontal="left" vertical="center" wrapText="1"/>
    </xf>
    <xf numFmtId="4" fontId="12" fillId="3" borderId="10" xfId="0" applyNumberFormat="1" applyFont="1" applyFill="1" applyBorder="1" applyAlignment="1">
      <alignment horizontal="right"/>
    </xf>
    <xf numFmtId="4" fontId="12" fillId="3" borderId="8" xfId="0" applyNumberFormat="1" applyFont="1" applyFill="1" applyBorder="1" applyAlignment="1">
      <alignment horizontal="right"/>
    </xf>
    <xf numFmtId="4" fontId="12" fillId="3" borderId="10" xfId="0" applyNumberFormat="1" applyFont="1" applyFill="1" applyBorder="1" applyAlignment="1">
      <alignment horizontal="right" vertical="center"/>
    </xf>
    <xf numFmtId="4" fontId="12" fillId="3" borderId="8" xfId="0" applyNumberFormat="1" applyFont="1" applyFill="1" applyBorder="1" applyAlignment="1">
      <alignment horizontal="right" vertical="center"/>
    </xf>
    <xf numFmtId="0" fontId="13" fillId="3" borderId="0" xfId="0" applyFont="1" applyFill="1" applyAlignment="1">
      <alignment horizontal="center" vertical="top" wrapText="1"/>
    </xf>
    <xf numFmtId="0" fontId="15" fillId="3" borderId="0" xfId="0" applyFont="1" applyFill="1" applyAlignment="1">
      <alignment horizontal="center" vertical="center" wrapText="1"/>
    </xf>
    <xf numFmtId="0" fontId="17" fillId="3" borderId="0" xfId="2" applyFont="1" applyFill="1" applyAlignment="1">
      <alignment horizontal="center" vertical="center"/>
    </xf>
    <xf numFmtId="0" fontId="14" fillId="3" borderId="0" xfId="0" applyFont="1" applyFill="1" applyAlignment="1">
      <alignment horizontal="center" vertical="center"/>
    </xf>
    <xf numFmtId="0" fontId="16" fillId="3" borderId="0" xfId="0" applyFont="1" applyFill="1" applyAlignment="1">
      <alignment horizontal="left" vertical="top" wrapText="1"/>
    </xf>
    <xf numFmtId="0" fontId="12" fillId="3" borderId="33"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3" borderId="17" xfId="0" applyFont="1" applyFill="1" applyBorder="1" applyAlignment="1">
      <alignment horizontal="left" vertical="center"/>
    </xf>
    <xf numFmtId="0" fontId="12" fillId="3" borderId="18" xfId="0" applyFont="1" applyFill="1" applyBorder="1" applyAlignment="1">
      <alignment horizontal="left" vertical="center"/>
    </xf>
    <xf numFmtId="0" fontId="12" fillId="3" borderId="19" xfId="0" applyFont="1" applyFill="1" applyBorder="1" applyAlignment="1">
      <alignment horizontal="left" vertical="center"/>
    </xf>
    <xf numFmtId="8" fontId="12" fillId="3" borderId="30" xfId="0" applyNumberFormat="1" applyFont="1" applyFill="1" applyBorder="1" applyAlignment="1">
      <alignment horizontal="right" vertical="center"/>
    </xf>
    <xf numFmtId="0" fontId="12" fillId="3" borderId="19" xfId="0" applyFont="1" applyFill="1" applyBorder="1" applyAlignment="1">
      <alignment horizontal="right" vertical="center"/>
    </xf>
    <xf numFmtId="44" fontId="12" fillId="3" borderId="7" xfId="0" applyNumberFormat="1" applyFont="1" applyFill="1" applyBorder="1" applyAlignment="1">
      <alignment horizontal="right" vertical="top"/>
    </xf>
    <xf numFmtId="44" fontId="12" fillId="3" borderId="11" xfId="0" applyNumberFormat="1" applyFont="1" applyFill="1" applyBorder="1" applyAlignment="1">
      <alignment horizontal="right" vertical="top"/>
    </xf>
    <xf numFmtId="0" fontId="17" fillId="3" borderId="10"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11" xfId="0" applyFont="1" applyFill="1" applyBorder="1" applyAlignment="1">
      <alignment horizontal="left" vertical="top" wrapText="1"/>
    </xf>
    <xf numFmtId="0" fontId="33" fillId="3" borderId="10" xfId="0" applyFont="1" applyFill="1" applyBorder="1" applyAlignment="1">
      <alignment horizontal="left" vertical="top" wrapText="1"/>
    </xf>
    <xf numFmtId="0" fontId="33" fillId="3" borderId="7" xfId="0" applyFont="1" applyFill="1" applyBorder="1" applyAlignment="1">
      <alignment horizontal="left" vertical="top" wrapText="1"/>
    </xf>
    <xf numFmtId="0" fontId="33" fillId="3" borderId="11" xfId="0" applyFont="1" applyFill="1" applyBorder="1" applyAlignment="1">
      <alignment horizontal="left" vertical="top" wrapText="1"/>
    </xf>
    <xf numFmtId="0" fontId="17" fillId="3" borderId="24"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22" xfId="0" applyFont="1" applyFill="1" applyBorder="1" applyAlignment="1">
      <alignment horizontal="left" vertical="top" wrapText="1"/>
    </xf>
    <xf numFmtId="0" fontId="17" fillId="6" borderId="53" xfId="0" applyFont="1" applyFill="1" applyBorder="1" applyAlignment="1">
      <alignment horizontal="center" vertical="center"/>
    </xf>
    <xf numFmtId="0" fontId="17" fillId="6" borderId="54" xfId="0" applyFont="1" applyFill="1" applyBorder="1" applyAlignment="1">
      <alignment horizontal="center" vertical="center"/>
    </xf>
    <xf numFmtId="0" fontId="12" fillId="3" borderId="1" xfId="0" applyFont="1" applyFill="1" applyBorder="1" applyAlignment="1">
      <alignment horizontal="left" vertical="center" wrapText="1"/>
    </xf>
    <xf numFmtId="4" fontId="16" fillId="3" borderId="1" xfId="0" applyNumberFormat="1" applyFont="1" applyFill="1" applyBorder="1" applyAlignment="1">
      <alignment horizontal="left"/>
    </xf>
    <xf numFmtId="0" fontId="17" fillId="3" borderId="1" xfId="0" applyFont="1" applyFill="1" applyBorder="1" applyAlignment="1">
      <alignment horizontal="center"/>
    </xf>
    <xf numFmtId="0" fontId="17" fillId="6" borderId="21" xfId="1" applyFont="1" applyFill="1" applyBorder="1" applyAlignment="1">
      <alignment horizontal="center"/>
    </xf>
    <xf numFmtId="0" fontId="12" fillId="3" borderId="3" xfId="0" applyFont="1" applyFill="1" applyBorder="1" applyAlignment="1">
      <alignment horizontal="left" vertical="center" wrapText="1"/>
    </xf>
    <xf numFmtId="0" fontId="17" fillId="6" borderId="2" xfId="2" applyFont="1" applyFill="1" applyBorder="1" applyAlignment="1">
      <alignment horizontal="center" vertical="center"/>
    </xf>
    <xf numFmtId="0" fontId="12" fillId="3" borderId="1" xfId="0" applyFont="1" applyFill="1" applyBorder="1" applyAlignment="1">
      <alignment horizontal="left" vertical="top" wrapText="1"/>
    </xf>
    <xf numFmtId="0" fontId="1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14" fillId="6" borderId="21" xfId="1" applyFont="1" applyFill="1" applyBorder="1" applyAlignment="1">
      <alignment horizontal="center" vertical="center" wrapText="1"/>
    </xf>
    <xf numFmtId="0" fontId="16" fillId="3" borderId="3" xfId="0" applyFont="1" applyFill="1" applyBorder="1" applyAlignment="1">
      <alignment horizontal="left"/>
    </xf>
    <xf numFmtId="0" fontId="14" fillId="3" borderId="2" xfId="0" applyFont="1" applyFill="1" applyBorder="1" applyAlignment="1">
      <alignment horizontal="center" vertical="center"/>
    </xf>
    <xf numFmtId="0" fontId="17" fillId="6" borderId="20" xfId="2" applyFont="1" applyFill="1" applyBorder="1" applyAlignment="1">
      <alignment horizontal="center" vertical="center" wrapText="1"/>
    </xf>
    <xf numFmtId="0" fontId="17" fillId="6" borderId="21" xfId="2" applyFont="1" applyFill="1" applyBorder="1" applyAlignment="1">
      <alignment horizontal="center" vertical="center" wrapText="1"/>
    </xf>
    <xf numFmtId="0" fontId="17" fillId="6" borderId="26" xfId="2" applyFont="1" applyFill="1" applyBorder="1" applyAlignment="1">
      <alignment horizontal="center" vertical="center" wrapText="1"/>
    </xf>
    <xf numFmtId="0" fontId="14" fillId="3" borderId="1" xfId="0" applyFont="1" applyFill="1" applyBorder="1" applyAlignment="1">
      <alignment horizontal="center" wrapText="1"/>
    </xf>
    <xf numFmtId="49" fontId="16" fillId="3" borderId="0" xfId="0" applyNumberFormat="1" applyFont="1" applyFill="1" applyAlignment="1">
      <alignment horizontal="left" vertical="center" wrapText="1"/>
    </xf>
    <xf numFmtId="0" fontId="16" fillId="3" borderId="1" xfId="0" applyFont="1" applyFill="1" applyBorder="1" applyAlignment="1">
      <alignment horizontal="center"/>
    </xf>
    <xf numFmtId="0" fontId="17" fillId="6" borderId="21" xfId="2" applyFont="1" applyFill="1" applyBorder="1" applyAlignment="1">
      <alignment horizontal="center" vertical="center"/>
    </xf>
    <xf numFmtId="0" fontId="12" fillId="3" borderId="6" xfId="0" applyFont="1" applyFill="1" applyBorder="1" applyAlignment="1">
      <alignment horizontal="left"/>
    </xf>
    <xf numFmtId="0" fontId="12" fillId="3" borderId="7" xfId="0" applyFont="1" applyFill="1" applyBorder="1" applyAlignment="1">
      <alignment horizontal="left"/>
    </xf>
    <xf numFmtId="0" fontId="12" fillId="3" borderId="8" xfId="0" applyFont="1" applyFill="1" applyBorder="1" applyAlignment="1">
      <alignment horizontal="left"/>
    </xf>
    <xf numFmtId="0" fontId="14" fillId="6" borderId="21" xfId="1" applyFont="1" applyFill="1" applyBorder="1" applyAlignment="1">
      <alignment horizontal="center" vertical="top" wrapText="1"/>
    </xf>
    <xf numFmtId="0" fontId="14" fillId="6" borderId="21" xfId="1" applyFont="1" applyFill="1" applyBorder="1" applyAlignment="1">
      <alignment horizontal="center" vertical="top"/>
    </xf>
    <xf numFmtId="0" fontId="14" fillId="6" borderId="39" xfId="1" applyFont="1" applyFill="1" applyBorder="1" applyAlignment="1">
      <alignment horizontal="center"/>
    </xf>
    <xf numFmtId="0" fontId="14" fillId="6" borderId="31" xfId="1" applyFont="1" applyFill="1" applyBorder="1" applyAlignment="1">
      <alignment horizontal="center"/>
    </xf>
    <xf numFmtId="0" fontId="14" fillId="6" borderId="32" xfId="1" applyFont="1" applyFill="1" applyBorder="1" applyAlignment="1">
      <alignment horizontal="center"/>
    </xf>
    <xf numFmtId="0" fontId="12" fillId="3" borderId="1" xfId="0" applyFont="1" applyFill="1" applyBorder="1" applyAlignment="1">
      <alignment horizontal="left" wrapText="1"/>
    </xf>
    <xf numFmtId="0" fontId="12" fillId="3" borderId="6" xfId="0" applyFont="1" applyFill="1" applyBorder="1" applyAlignment="1">
      <alignment horizontal="center"/>
    </xf>
    <xf numFmtId="0" fontId="12" fillId="3" borderId="7" xfId="0" applyFont="1" applyFill="1" applyBorder="1" applyAlignment="1">
      <alignment horizontal="center"/>
    </xf>
    <xf numFmtId="0" fontId="12" fillId="3" borderId="8" xfId="0" applyFont="1" applyFill="1" applyBorder="1" applyAlignment="1">
      <alignment horizontal="center"/>
    </xf>
    <xf numFmtId="0" fontId="17" fillId="3" borderId="6" xfId="0" applyFont="1" applyFill="1" applyBorder="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17" fillId="3" borderId="0" xfId="0" applyFont="1" applyFill="1" applyAlignment="1">
      <alignment horizontal="center" vertical="center"/>
    </xf>
    <xf numFmtId="0" fontId="12" fillId="3" borderId="0" xfId="0" applyFont="1" applyFill="1" applyAlignment="1">
      <alignment horizontal="center" vertical="center"/>
    </xf>
    <xf numFmtId="0" fontId="16" fillId="3" borderId="37" xfId="0" applyFont="1" applyFill="1" applyBorder="1" applyAlignment="1">
      <alignment horizontal="left" vertical="center" wrapText="1"/>
    </xf>
    <xf numFmtId="0" fontId="16" fillId="6" borderId="32" xfId="0" applyFont="1" applyFill="1" applyBorder="1" applyAlignment="1">
      <alignment horizontal="center"/>
    </xf>
    <xf numFmtId="0" fontId="16" fillId="6" borderId="21" xfId="0" applyFont="1" applyFill="1" applyBorder="1" applyAlignment="1">
      <alignment horizontal="center"/>
    </xf>
    <xf numFmtId="0" fontId="16" fillId="6" borderId="26" xfId="0" applyFont="1" applyFill="1" applyBorder="1" applyAlignment="1">
      <alignment horizontal="center"/>
    </xf>
    <xf numFmtId="0" fontId="12" fillId="3" borderId="13" xfId="0" applyFont="1" applyFill="1" applyBorder="1" applyAlignment="1">
      <alignment horizontal="center"/>
    </xf>
    <xf numFmtId="0" fontId="16" fillId="3" borderId="15" xfId="0" applyFont="1" applyFill="1" applyBorder="1" applyAlignment="1">
      <alignment horizontal="right" vertical="top"/>
    </xf>
    <xf numFmtId="0" fontId="14" fillId="3" borderId="1" xfId="0" applyFont="1" applyFill="1" applyBorder="1" applyAlignment="1">
      <alignment horizontal="center" vertical="top" wrapText="1"/>
    </xf>
    <xf numFmtId="0" fontId="17" fillId="5" borderId="21" xfId="2" applyFont="1" applyFill="1" applyBorder="1" applyAlignment="1">
      <alignment horizontal="center" vertical="center" wrapText="1"/>
    </xf>
    <xf numFmtId="0" fontId="16" fillId="3" borderId="1" xfId="0" applyFont="1" applyFill="1" applyBorder="1" applyAlignment="1">
      <alignment horizontal="left" wrapText="1"/>
    </xf>
    <xf numFmtId="0" fontId="12" fillId="3" borderId="1" xfId="2" applyFont="1" applyFill="1" applyBorder="1" applyAlignment="1">
      <alignment horizontal="left" vertical="justify"/>
    </xf>
    <xf numFmtId="0" fontId="12" fillId="3" borderId="6" xfId="2" applyFont="1" applyFill="1" applyBorder="1" applyAlignment="1">
      <alignment horizontal="left" vertical="justify"/>
    </xf>
    <xf numFmtId="0" fontId="12" fillId="3" borderId="7" xfId="2" applyFont="1" applyFill="1" applyBorder="1" applyAlignment="1">
      <alignment horizontal="left" vertical="justify"/>
    </xf>
    <xf numFmtId="0" fontId="12" fillId="3" borderId="8" xfId="2" applyFont="1" applyFill="1" applyBorder="1" applyAlignment="1">
      <alignment horizontal="left" vertical="justify"/>
    </xf>
    <xf numFmtId="0" fontId="16" fillId="3" borderId="6" xfId="0" applyFont="1" applyFill="1" applyBorder="1" applyAlignment="1">
      <alignment horizontal="left" wrapText="1"/>
    </xf>
    <xf numFmtId="0" fontId="16" fillId="3" borderId="7" xfId="0" applyFont="1" applyFill="1" applyBorder="1" applyAlignment="1">
      <alignment horizontal="left" wrapText="1"/>
    </xf>
    <xf numFmtId="0" fontId="16" fillId="3" borderId="8" xfId="0" applyFont="1" applyFill="1" applyBorder="1" applyAlignment="1">
      <alignment horizontal="left" wrapText="1"/>
    </xf>
    <xf numFmtId="0" fontId="16" fillId="3" borderId="27" xfId="0" applyFont="1" applyFill="1" applyBorder="1" applyAlignment="1">
      <alignment horizontal="left"/>
    </xf>
    <xf numFmtId="0" fontId="16" fillId="3" borderId="29" xfId="0" applyFont="1" applyFill="1" applyBorder="1" applyAlignment="1">
      <alignment horizontal="left"/>
    </xf>
    <xf numFmtId="0" fontId="16" fillId="3" borderId="30" xfId="0" applyFont="1" applyFill="1" applyBorder="1" applyAlignment="1">
      <alignment horizontal="left"/>
    </xf>
    <xf numFmtId="8" fontId="12" fillId="3" borderId="8" xfId="0" applyNumberFormat="1" applyFont="1" applyFill="1" applyBorder="1" applyAlignment="1">
      <alignment horizontal="right" vertical="center"/>
    </xf>
    <xf numFmtId="0" fontId="12" fillId="3" borderId="16" xfId="0" applyFont="1" applyFill="1" applyBorder="1" applyAlignment="1">
      <alignment horizontal="right" vertical="center"/>
    </xf>
    <xf numFmtId="0" fontId="17" fillId="6" borderId="21" xfId="2" applyFont="1" applyFill="1" applyBorder="1" applyAlignment="1">
      <alignment horizontal="center" vertical="top" wrapText="1"/>
    </xf>
    <xf numFmtId="0" fontId="12" fillId="3" borderId="58" xfId="0" applyFont="1" applyFill="1" applyBorder="1" applyAlignment="1">
      <alignment horizontal="center"/>
    </xf>
    <xf numFmtId="0" fontId="12" fillId="3" borderId="59" xfId="0" applyFont="1" applyFill="1" applyBorder="1" applyAlignment="1">
      <alignment horizontal="center"/>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49" xfId="0" applyFont="1" applyFill="1" applyBorder="1" applyAlignment="1">
      <alignment horizontal="left" vertical="top" wrapText="1"/>
    </xf>
    <xf numFmtId="44" fontId="12" fillId="3" borderId="55" xfId="0" applyNumberFormat="1" applyFont="1" applyFill="1" applyBorder="1" applyAlignment="1">
      <alignment horizontal="right" vertical="top"/>
    </xf>
    <xf numFmtId="44" fontId="12" fillId="3" borderId="14" xfId="0" applyNumberFormat="1" applyFont="1" applyFill="1" applyBorder="1" applyAlignment="1">
      <alignment horizontal="right" vertical="top"/>
    </xf>
    <xf numFmtId="0" fontId="12" fillId="3" borderId="1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16" xfId="0" applyFont="1" applyFill="1" applyBorder="1" applyAlignment="1">
      <alignment horizontal="left" vertical="center"/>
    </xf>
    <xf numFmtId="0" fontId="12" fillId="3" borderId="52"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10" xfId="0" applyFont="1" applyFill="1" applyBorder="1" applyAlignment="1">
      <alignment horizontal="left"/>
    </xf>
    <xf numFmtId="0" fontId="12" fillId="3" borderId="11" xfId="0" applyFont="1" applyFill="1" applyBorder="1" applyAlignment="1">
      <alignment horizontal="left"/>
    </xf>
    <xf numFmtId="0" fontId="16" fillId="3" borderId="3" xfId="0" applyFont="1" applyFill="1" applyBorder="1" applyAlignment="1">
      <alignment horizontal="left" vertical="center"/>
    </xf>
    <xf numFmtId="0" fontId="17" fillId="6" borderId="2" xfId="2" applyFont="1" applyFill="1" applyBorder="1" applyAlignment="1">
      <alignment horizontal="center" vertical="top" wrapText="1"/>
    </xf>
    <xf numFmtId="0" fontId="17" fillId="6" borderId="21" xfId="2" applyFont="1" applyFill="1" applyBorder="1" applyAlignment="1">
      <alignment horizontal="center" wrapText="1"/>
    </xf>
    <xf numFmtId="0" fontId="17" fillId="6" borderId="21" xfId="2" applyFont="1" applyFill="1" applyBorder="1" applyAlignment="1">
      <alignment horizontal="center"/>
    </xf>
    <xf numFmtId="2" fontId="16" fillId="3" borderId="0" xfId="0" applyNumberFormat="1" applyFont="1" applyFill="1" applyAlignment="1">
      <alignment horizontal="center" vertical="top" wrapText="1"/>
    </xf>
  </cellXfs>
  <cellStyles count="3">
    <cellStyle name="40% - Accent2" xfId="1" builtinId="35"/>
    <cellStyle name="Normal" xfId="0" builtinId="0"/>
    <cellStyle name="Normal 4 2" xfId="2"/>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sle%20Javne%20rasprave%20-%20na%20misljenje/Predlog%20-%20TUZI%20REBALANS%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84">
          <cell r="K84">
            <v>1625936</v>
          </cell>
        </row>
        <row r="85">
          <cell r="K85">
            <v>1202668</v>
          </cell>
        </row>
        <row r="86">
          <cell r="K86">
            <v>66478</v>
          </cell>
        </row>
        <row r="87">
          <cell r="K87">
            <v>236900</v>
          </cell>
        </row>
        <row r="88">
          <cell r="K88">
            <v>111020</v>
          </cell>
        </row>
        <row r="89">
          <cell r="K89">
            <v>8870</v>
          </cell>
        </row>
        <row r="90">
          <cell r="K90">
            <v>166260</v>
          </cell>
        </row>
        <row r="91">
          <cell r="K91">
            <v>25000</v>
          </cell>
        </row>
        <row r="92">
          <cell r="K92">
            <v>101000</v>
          </cell>
        </row>
        <row r="93">
          <cell r="K93">
            <v>40260</v>
          </cell>
        </row>
        <row r="94">
          <cell r="K94">
            <v>291000</v>
          </cell>
        </row>
        <row r="95">
          <cell r="K95">
            <v>26000</v>
          </cell>
        </row>
        <row r="96">
          <cell r="K96">
            <v>0</v>
          </cell>
        </row>
        <row r="97">
          <cell r="K97">
            <v>215000</v>
          </cell>
        </row>
        <row r="98">
          <cell r="K98">
            <v>50000</v>
          </cell>
        </row>
        <row r="99">
          <cell r="K99">
            <v>564532</v>
          </cell>
        </row>
        <row r="100">
          <cell r="K100">
            <v>9732</v>
          </cell>
        </row>
        <row r="101">
          <cell r="K101">
            <v>23100</v>
          </cell>
        </row>
        <row r="102">
          <cell r="K102">
            <v>28000</v>
          </cell>
        </row>
        <row r="103">
          <cell r="K103">
            <v>5800</v>
          </cell>
        </row>
        <row r="104">
          <cell r="K104">
            <v>19000</v>
          </cell>
        </row>
        <row r="105">
          <cell r="K105">
            <v>4200</v>
          </cell>
        </row>
        <row r="106">
          <cell r="K106">
            <v>2900</v>
          </cell>
        </row>
        <row r="107">
          <cell r="K107">
            <v>421800</v>
          </cell>
        </row>
        <row r="108">
          <cell r="K108">
            <v>50000</v>
          </cell>
        </row>
        <row r="109">
          <cell r="K109">
            <v>29500</v>
          </cell>
        </row>
        <row r="110">
          <cell r="K110">
            <v>7000</v>
          </cell>
        </row>
        <row r="111">
          <cell r="K111">
            <v>20000</v>
          </cell>
        </row>
        <row r="112">
          <cell r="K112">
            <v>2500</v>
          </cell>
        </row>
        <row r="113">
          <cell r="K113">
            <v>50000</v>
          </cell>
        </row>
        <row r="114">
          <cell r="K114">
            <v>50000</v>
          </cell>
        </row>
        <row r="115">
          <cell r="K115">
            <v>550000</v>
          </cell>
        </row>
        <row r="116">
          <cell r="K116">
            <v>550000</v>
          </cell>
        </row>
        <row r="117">
          <cell r="K117">
            <v>163500</v>
          </cell>
        </row>
        <row r="118">
          <cell r="K118">
            <v>52000</v>
          </cell>
        </row>
        <row r="119">
          <cell r="K119">
            <v>15000</v>
          </cell>
        </row>
        <row r="120">
          <cell r="K120">
            <v>31000</v>
          </cell>
        </row>
        <row r="121">
          <cell r="K121">
            <v>11000</v>
          </cell>
        </row>
        <row r="122">
          <cell r="K122">
            <v>10000</v>
          </cell>
        </row>
        <row r="123">
          <cell r="K123">
            <v>6500</v>
          </cell>
        </row>
        <row r="124">
          <cell r="K124">
            <v>38000</v>
          </cell>
        </row>
        <row r="125">
          <cell r="K125">
            <v>965870</v>
          </cell>
        </row>
        <row r="126">
          <cell r="K126">
            <v>47800</v>
          </cell>
        </row>
        <row r="127">
          <cell r="K127">
            <v>296000</v>
          </cell>
        </row>
        <row r="128">
          <cell r="K128">
            <v>115000</v>
          </cell>
        </row>
        <row r="129">
          <cell r="K129">
            <v>38000</v>
          </cell>
        </row>
        <row r="130">
          <cell r="K130">
            <v>89000</v>
          </cell>
        </row>
        <row r="131">
          <cell r="K131">
            <v>75100</v>
          </cell>
        </row>
        <row r="132">
          <cell r="K132">
            <v>0</v>
          </cell>
        </row>
        <row r="133">
          <cell r="K133">
            <v>73470</v>
          </cell>
        </row>
        <row r="134">
          <cell r="K134">
            <v>231500</v>
          </cell>
        </row>
        <row r="135">
          <cell r="K135">
            <v>1083000</v>
          </cell>
        </row>
        <row r="136">
          <cell r="K136">
            <v>1083000</v>
          </cell>
        </row>
        <row r="137">
          <cell r="K137">
            <v>2235684.98</v>
          </cell>
        </row>
        <row r="138">
          <cell r="K138">
            <v>222000</v>
          </cell>
        </row>
        <row r="139">
          <cell r="K139">
            <v>122600</v>
          </cell>
        </row>
        <row r="140">
          <cell r="K140">
            <v>0</v>
          </cell>
        </row>
        <row r="141">
          <cell r="K141">
            <v>110000</v>
          </cell>
        </row>
        <row r="142">
          <cell r="K142">
            <v>520000</v>
          </cell>
        </row>
        <row r="143">
          <cell r="K143">
            <v>406084.98</v>
          </cell>
        </row>
        <row r="144">
          <cell r="K144">
            <v>855000</v>
          </cell>
        </row>
        <row r="145">
          <cell r="K145">
            <v>542000</v>
          </cell>
        </row>
        <row r="146">
          <cell r="K146">
            <v>542000</v>
          </cell>
        </row>
        <row r="147">
          <cell r="K147">
            <v>10000</v>
          </cell>
        </row>
        <row r="148">
          <cell r="K148">
            <v>10000</v>
          </cell>
        </row>
        <row r="149">
          <cell r="K149">
            <v>182000</v>
          </cell>
        </row>
        <row r="150">
          <cell r="K150">
            <v>167000</v>
          </cell>
        </row>
        <row r="151">
          <cell r="K151">
            <v>15000</v>
          </cell>
        </row>
        <row r="152">
          <cell r="K152">
            <v>8459282.9800000004</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BM519"/>
  <sheetViews>
    <sheetView tabSelected="1" view="pageBreakPreview" zoomScale="50" zoomScaleNormal="60" zoomScaleSheetLayoutView="50" zoomScalePageLayoutView="80" workbookViewId="0">
      <selection activeCell="D7" sqref="D7:K8"/>
    </sheetView>
  </sheetViews>
  <sheetFormatPr defaultRowHeight="15"/>
  <cols>
    <col min="1" max="1" width="3.140625" customWidth="1"/>
    <col min="2" max="2" width="6.28515625" customWidth="1"/>
    <col min="3" max="3" width="21.5703125" style="1" customWidth="1"/>
    <col min="4" max="4" width="17.85546875" style="1" customWidth="1"/>
    <col min="5" max="5" width="15.5703125" style="1" customWidth="1"/>
    <col min="6" max="6" width="9.140625" style="1"/>
    <col min="7" max="7" width="33.140625" style="1" customWidth="1"/>
    <col min="8" max="8" width="35.140625" style="1" customWidth="1"/>
    <col min="9" max="9" width="41.7109375" style="1" customWidth="1"/>
    <col min="10" max="11" width="32.5703125" style="1" customWidth="1"/>
    <col min="12" max="12" width="68.140625" style="1" customWidth="1"/>
  </cols>
  <sheetData>
    <row r="2" spans="1:12" ht="43.5" customHeight="1">
      <c r="A2" s="9"/>
      <c r="B2" s="60"/>
      <c r="C2" s="270" t="s">
        <v>293</v>
      </c>
      <c r="D2" s="270"/>
      <c r="E2" s="270"/>
      <c r="F2" s="270"/>
      <c r="G2" s="270"/>
      <c r="H2" s="270"/>
      <c r="I2" s="270"/>
      <c r="J2" s="270"/>
      <c r="K2" s="270"/>
      <c r="L2" s="270"/>
    </row>
    <row r="3" spans="1:12" ht="15" customHeight="1">
      <c r="A3" s="60"/>
      <c r="B3" s="60"/>
      <c r="C3" s="270"/>
      <c r="D3" s="270"/>
      <c r="E3" s="270"/>
      <c r="F3" s="270"/>
      <c r="G3" s="270"/>
      <c r="H3" s="270"/>
      <c r="I3" s="270"/>
      <c r="J3" s="270"/>
      <c r="K3" s="270"/>
      <c r="L3" s="270"/>
    </row>
    <row r="4" spans="1:12" ht="50.25" customHeight="1">
      <c r="A4" s="60"/>
      <c r="B4" s="60"/>
      <c r="C4" s="270"/>
      <c r="D4" s="270"/>
      <c r="E4" s="270"/>
      <c r="F4" s="270"/>
      <c r="G4" s="270"/>
      <c r="H4" s="270"/>
      <c r="I4" s="270"/>
      <c r="J4" s="270"/>
      <c r="K4" s="270"/>
      <c r="L4" s="270"/>
    </row>
    <row r="5" spans="1:12" ht="15" customHeight="1">
      <c r="A5" s="60"/>
      <c r="B5" s="60"/>
      <c r="C5" s="60"/>
      <c r="D5" s="60"/>
      <c r="E5" s="60"/>
      <c r="F5" s="60"/>
      <c r="G5" s="60"/>
      <c r="H5" s="60"/>
      <c r="I5" s="60"/>
      <c r="J5" s="60"/>
      <c r="K5" s="97"/>
      <c r="L5" s="97"/>
    </row>
    <row r="6" spans="1:12" ht="15" customHeight="1">
      <c r="A6" s="60"/>
      <c r="B6" s="60"/>
      <c r="C6" s="60"/>
      <c r="D6" s="60"/>
      <c r="E6" s="60"/>
      <c r="F6" s="60"/>
      <c r="G6" s="60"/>
      <c r="H6" s="60"/>
      <c r="I6" s="60"/>
      <c r="J6" s="60"/>
      <c r="K6" s="97"/>
      <c r="L6" s="97"/>
    </row>
    <row r="7" spans="1:12" ht="102.75" customHeight="1">
      <c r="A7" s="65"/>
      <c r="B7" s="65"/>
      <c r="C7" s="65"/>
      <c r="D7" s="271" t="s">
        <v>292</v>
      </c>
      <c r="E7" s="271"/>
      <c r="F7" s="271"/>
      <c r="G7" s="271"/>
      <c r="H7" s="271"/>
      <c r="I7" s="271"/>
      <c r="J7" s="271"/>
      <c r="K7" s="271"/>
      <c r="L7" s="98"/>
    </row>
    <row r="8" spans="1:12" ht="69.75" customHeight="1">
      <c r="A8" s="22"/>
      <c r="B8" s="22"/>
      <c r="C8" s="22"/>
      <c r="D8" s="271"/>
      <c r="E8" s="271"/>
      <c r="F8" s="271"/>
      <c r="G8" s="271"/>
      <c r="H8" s="271"/>
      <c r="I8" s="271"/>
      <c r="J8" s="271"/>
      <c r="K8" s="271"/>
      <c r="L8" s="31"/>
    </row>
    <row r="9" spans="1:12" ht="26.25">
      <c r="A9" s="68"/>
      <c r="B9" s="68"/>
      <c r="C9" s="272" t="s">
        <v>6</v>
      </c>
      <c r="D9" s="272"/>
      <c r="E9" s="272"/>
      <c r="F9" s="272"/>
      <c r="G9" s="272"/>
      <c r="H9" s="272"/>
      <c r="I9" s="272"/>
      <c r="J9" s="272"/>
      <c r="K9" s="272"/>
      <c r="L9" s="99"/>
    </row>
    <row r="10" spans="1:12" ht="26.25">
      <c r="A10" s="66"/>
      <c r="B10" s="66"/>
      <c r="C10" s="273" t="s">
        <v>5</v>
      </c>
      <c r="D10" s="273"/>
      <c r="E10" s="273"/>
      <c r="F10" s="273"/>
      <c r="G10" s="273"/>
      <c r="H10" s="273"/>
      <c r="I10" s="273"/>
      <c r="J10" s="273"/>
      <c r="K10" s="273"/>
      <c r="L10" s="100"/>
    </row>
    <row r="11" spans="1:12" ht="50.25" customHeight="1">
      <c r="A11" s="67"/>
      <c r="B11" s="67"/>
      <c r="C11" s="274" t="s">
        <v>305</v>
      </c>
      <c r="D11" s="274"/>
      <c r="E11" s="274"/>
      <c r="F11" s="274"/>
      <c r="G11" s="274"/>
      <c r="H11" s="274"/>
      <c r="I11" s="274"/>
      <c r="J11" s="274"/>
      <c r="K11" s="274"/>
      <c r="L11" s="101"/>
    </row>
    <row r="12" spans="1:12" ht="26.25" thickBot="1">
      <c r="A12" s="28"/>
      <c r="B12" s="28"/>
      <c r="C12" s="28"/>
      <c r="D12" s="28"/>
      <c r="E12" s="28"/>
      <c r="F12" s="28"/>
      <c r="G12" s="28"/>
      <c r="H12" s="28"/>
      <c r="I12" s="28"/>
      <c r="J12" s="181"/>
      <c r="K12" s="102"/>
      <c r="L12" s="102"/>
    </row>
    <row r="13" spans="1:12" ht="36.75" customHeight="1" thickTop="1">
      <c r="A13" s="9"/>
      <c r="B13" s="9"/>
      <c r="C13" s="262" t="s">
        <v>7</v>
      </c>
      <c r="D13" s="263"/>
      <c r="E13" s="263"/>
      <c r="F13" s="263"/>
      <c r="G13" s="264"/>
      <c r="H13" s="294" t="s">
        <v>8</v>
      </c>
      <c r="I13" s="295"/>
      <c r="J13" s="182"/>
      <c r="K13" s="205"/>
      <c r="L13" s="205"/>
    </row>
    <row r="14" spans="1:12" ht="26.25">
      <c r="A14" s="9"/>
      <c r="B14" s="9"/>
      <c r="C14" s="291" t="s">
        <v>9</v>
      </c>
      <c r="D14" s="292"/>
      <c r="E14" s="292"/>
      <c r="F14" s="292"/>
      <c r="G14" s="293"/>
      <c r="H14" s="357"/>
      <c r="I14" s="358"/>
      <c r="J14" s="213">
        <f>SUM(H15:I19)</f>
        <v>7498987.1600000001</v>
      </c>
      <c r="K14" s="214"/>
      <c r="L14" s="215"/>
    </row>
    <row r="15" spans="1:12" ht="30.75" customHeight="1">
      <c r="A15" s="9"/>
      <c r="B15" s="9"/>
      <c r="C15" s="222" t="s">
        <v>10</v>
      </c>
      <c r="D15" s="223"/>
      <c r="E15" s="223"/>
      <c r="F15" s="223"/>
      <c r="G15" s="224"/>
      <c r="H15" s="266">
        <f>K46</f>
        <v>2488000</v>
      </c>
      <c r="I15" s="267"/>
      <c r="J15" s="216"/>
      <c r="K15" s="217"/>
      <c r="L15" s="218"/>
    </row>
    <row r="16" spans="1:12" ht="25.5">
      <c r="A16" s="9"/>
      <c r="B16" s="9"/>
      <c r="C16" s="222" t="s">
        <v>11</v>
      </c>
      <c r="D16" s="223"/>
      <c r="E16" s="223"/>
      <c r="F16" s="223"/>
      <c r="G16" s="224"/>
      <c r="H16" s="225">
        <f>K51</f>
        <v>60000</v>
      </c>
      <c r="I16" s="226"/>
      <c r="J16" s="216"/>
      <c r="K16" s="217"/>
      <c r="L16" s="218"/>
    </row>
    <row r="17" spans="1:12" ht="25.5" customHeight="1">
      <c r="A17" s="9"/>
      <c r="B17" s="9"/>
      <c r="C17" s="222" t="s">
        <v>12</v>
      </c>
      <c r="D17" s="223"/>
      <c r="E17" s="223"/>
      <c r="F17" s="223"/>
      <c r="G17" s="224"/>
      <c r="H17" s="225">
        <f>K55</f>
        <v>389000</v>
      </c>
      <c r="I17" s="226"/>
      <c r="J17" s="216"/>
      <c r="K17" s="217"/>
      <c r="L17" s="218"/>
    </row>
    <row r="18" spans="1:12" ht="25.5" customHeight="1">
      <c r="A18" s="9"/>
      <c r="B18" s="9"/>
      <c r="C18" s="222" t="s">
        <v>13</v>
      </c>
      <c r="D18" s="223"/>
      <c r="E18" s="223"/>
      <c r="F18" s="223"/>
      <c r="G18" s="224"/>
      <c r="H18" s="225">
        <f>K62</f>
        <v>270000</v>
      </c>
      <c r="I18" s="226"/>
      <c r="J18" s="216"/>
      <c r="K18" s="217"/>
      <c r="L18" s="218"/>
    </row>
    <row r="19" spans="1:12" ht="25.5" customHeight="1">
      <c r="A19" s="9"/>
      <c r="B19" s="9"/>
      <c r="C19" s="222" t="s">
        <v>14</v>
      </c>
      <c r="D19" s="223"/>
      <c r="E19" s="223"/>
      <c r="F19" s="223"/>
      <c r="G19" s="224"/>
      <c r="H19" s="266">
        <f>K71</f>
        <v>4291987.16</v>
      </c>
      <c r="I19" s="267"/>
      <c r="J19" s="216"/>
      <c r="K19" s="217"/>
      <c r="L19" s="218"/>
    </row>
    <row r="20" spans="1:12" ht="26.25" customHeight="1">
      <c r="A20" s="9"/>
      <c r="B20" s="9"/>
      <c r="C20" s="285" t="s">
        <v>15</v>
      </c>
      <c r="D20" s="286"/>
      <c r="E20" s="286"/>
      <c r="F20" s="286"/>
      <c r="G20" s="287"/>
      <c r="H20" s="266">
        <f>SUM(H21:I26)</f>
        <v>7917282.9800000004</v>
      </c>
      <c r="I20" s="267"/>
      <c r="J20" s="219">
        <v>7917282.9800000004</v>
      </c>
      <c r="K20" s="220"/>
      <c r="L20" s="221"/>
    </row>
    <row r="21" spans="1:12" ht="25.5" customHeight="1">
      <c r="A21" s="9"/>
      <c r="B21" s="9"/>
      <c r="C21" s="222" t="s">
        <v>16</v>
      </c>
      <c r="D21" s="223"/>
      <c r="E21" s="223"/>
      <c r="F21" s="223"/>
      <c r="G21" s="224"/>
      <c r="H21" s="225">
        <f>SUM(K83,K89,K93,K98,K108,K112,K114,K116)</f>
        <v>3440728</v>
      </c>
      <c r="I21" s="226"/>
      <c r="J21" s="216"/>
      <c r="K21" s="217"/>
      <c r="L21" s="218"/>
    </row>
    <row r="22" spans="1:12" ht="51.75" customHeight="1">
      <c r="A22" s="9"/>
      <c r="B22" s="9"/>
      <c r="C22" s="222" t="s">
        <v>17</v>
      </c>
      <c r="D22" s="223"/>
      <c r="E22" s="223"/>
      <c r="F22" s="223"/>
      <c r="G22" s="224"/>
      <c r="H22" s="268">
        <f>SUM(K124,K134)</f>
        <v>2048870</v>
      </c>
      <c r="I22" s="269"/>
      <c r="J22" s="216"/>
      <c r="K22" s="217"/>
      <c r="L22" s="218"/>
    </row>
    <row r="23" spans="1:12" ht="25.5">
      <c r="A23" s="9"/>
      <c r="B23" s="9"/>
      <c r="C23" s="222" t="s">
        <v>18</v>
      </c>
      <c r="D23" s="223"/>
      <c r="E23" s="223"/>
      <c r="F23" s="223"/>
      <c r="G23" s="224"/>
      <c r="H23" s="225">
        <f>K148</f>
        <v>182000</v>
      </c>
      <c r="I23" s="226"/>
      <c r="J23" s="216"/>
      <c r="K23" s="217"/>
      <c r="L23" s="218"/>
    </row>
    <row r="24" spans="1:12" ht="25.5" customHeight="1">
      <c r="A24" s="9"/>
      <c r="B24" s="9"/>
      <c r="C24" s="222" t="s">
        <v>19</v>
      </c>
      <c r="D24" s="223"/>
      <c r="E24" s="223"/>
      <c r="F24" s="223"/>
      <c r="G24" s="224"/>
      <c r="H24" s="225">
        <f>SUM(K136)</f>
        <v>2235684.98</v>
      </c>
      <c r="I24" s="226"/>
      <c r="J24" s="216"/>
      <c r="K24" s="217"/>
      <c r="L24" s="218"/>
    </row>
    <row r="25" spans="1:12" ht="31.5" customHeight="1">
      <c r="A25" s="9"/>
      <c r="B25" s="9"/>
      <c r="C25" s="222" t="s">
        <v>23</v>
      </c>
      <c r="D25" s="223"/>
      <c r="E25" s="223"/>
      <c r="F25" s="223"/>
      <c r="G25" s="224"/>
      <c r="H25" s="268">
        <v>10000</v>
      </c>
      <c r="I25" s="269"/>
      <c r="J25" s="240">
        <v>0</v>
      </c>
      <c r="K25" s="241"/>
      <c r="L25" s="242"/>
    </row>
    <row r="26" spans="1:12" ht="26.25" customHeight="1">
      <c r="A26" s="9"/>
      <c r="B26" s="9"/>
      <c r="C26" s="288" t="s">
        <v>20</v>
      </c>
      <c r="D26" s="289"/>
      <c r="E26" s="289"/>
      <c r="F26" s="289"/>
      <c r="G26" s="290"/>
      <c r="H26" s="225"/>
      <c r="I26" s="226"/>
      <c r="J26" s="227"/>
      <c r="K26" s="228"/>
      <c r="L26" s="229"/>
    </row>
    <row r="27" spans="1:12" ht="26.25" customHeight="1">
      <c r="A27" s="9"/>
      <c r="B27" s="9"/>
      <c r="C27" s="285" t="s">
        <v>21</v>
      </c>
      <c r="D27" s="286"/>
      <c r="E27" s="286"/>
      <c r="F27" s="286"/>
      <c r="G27" s="287"/>
      <c r="H27" s="225"/>
      <c r="I27" s="226"/>
      <c r="J27" s="243">
        <f>SUM(J14-J20)</f>
        <v>-418295.8200000003</v>
      </c>
      <c r="K27" s="244"/>
      <c r="L27" s="245"/>
    </row>
    <row r="28" spans="1:12" ht="41.25" customHeight="1">
      <c r="A28" s="9"/>
      <c r="B28" s="9"/>
      <c r="C28" s="222" t="s">
        <v>22</v>
      </c>
      <c r="D28" s="223"/>
      <c r="E28" s="223"/>
      <c r="F28" s="223"/>
      <c r="G28" s="224"/>
      <c r="H28" s="225">
        <v>542000</v>
      </c>
      <c r="I28" s="226"/>
      <c r="J28" s="243"/>
      <c r="K28" s="244"/>
      <c r="L28" s="245"/>
    </row>
    <row r="29" spans="1:12" ht="27.75" customHeight="1">
      <c r="A29" s="9"/>
      <c r="B29" s="9"/>
      <c r="C29" s="285" t="s">
        <v>24</v>
      </c>
      <c r="D29" s="286"/>
      <c r="E29" s="286"/>
      <c r="F29" s="286"/>
      <c r="G29" s="287"/>
      <c r="H29" s="225">
        <f>SUM(H26-H28)</f>
        <v>-542000</v>
      </c>
      <c r="I29" s="226"/>
      <c r="J29" s="219">
        <f>SUM(J28:L28)</f>
        <v>0</v>
      </c>
      <c r="K29" s="220"/>
      <c r="L29" s="221"/>
    </row>
    <row r="30" spans="1:12" ht="26.25" customHeight="1">
      <c r="A30" s="9"/>
      <c r="B30" s="9"/>
      <c r="C30" s="285" t="s">
        <v>25</v>
      </c>
      <c r="D30" s="286"/>
      <c r="E30" s="286"/>
      <c r="F30" s="286"/>
      <c r="G30" s="287"/>
      <c r="H30" s="225">
        <f>SUM(H31:I33)</f>
        <v>960295.82000000007</v>
      </c>
      <c r="I30" s="226"/>
      <c r="J30" s="219"/>
      <c r="K30" s="220"/>
      <c r="L30" s="221"/>
    </row>
    <row r="31" spans="1:12" ht="26.25" customHeight="1">
      <c r="A31" s="9"/>
      <c r="B31" s="9"/>
      <c r="C31" s="222" t="s">
        <v>288</v>
      </c>
      <c r="D31" s="223"/>
      <c r="E31" s="223"/>
      <c r="F31" s="223"/>
      <c r="G31" s="224"/>
      <c r="H31" s="225">
        <f>SUM(K69)</f>
        <v>389295.82</v>
      </c>
      <c r="I31" s="226"/>
      <c r="J31" s="227"/>
      <c r="K31" s="228"/>
      <c r="L31" s="229"/>
    </row>
    <row r="32" spans="1:12" ht="26.25" customHeight="1">
      <c r="A32" s="9"/>
      <c r="B32" s="9"/>
      <c r="C32" s="370" t="s">
        <v>56</v>
      </c>
      <c r="D32" s="319"/>
      <c r="E32" s="319"/>
      <c r="F32" s="319"/>
      <c r="G32" s="371"/>
      <c r="H32" s="225">
        <v>500000</v>
      </c>
      <c r="I32" s="226"/>
      <c r="J32" s="230"/>
      <c r="K32" s="231"/>
      <c r="L32" s="232"/>
    </row>
    <row r="33" spans="1:12" ht="26.25" customHeight="1" thickBot="1">
      <c r="A33" s="9"/>
      <c r="B33" s="9"/>
      <c r="C33" s="367" t="s">
        <v>289</v>
      </c>
      <c r="D33" s="368"/>
      <c r="E33" s="368"/>
      <c r="F33" s="368"/>
      <c r="G33" s="369"/>
      <c r="H33" s="238">
        <v>71000</v>
      </c>
      <c r="I33" s="239"/>
      <c r="J33" s="233"/>
      <c r="K33" s="234"/>
      <c r="L33" s="235"/>
    </row>
    <row r="34" spans="1:12" ht="69" customHeight="1" thickTop="1">
      <c r="B34" s="30"/>
      <c r="C34" s="275" t="s">
        <v>26</v>
      </c>
      <c r="D34" s="275"/>
      <c r="E34" s="275"/>
      <c r="F34" s="275"/>
      <c r="G34" s="275"/>
      <c r="H34" s="275"/>
      <c r="I34" s="275"/>
      <c r="J34" s="275"/>
      <c r="K34" s="275"/>
      <c r="L34" s="80"/>
    </row>
    <row r="35" spans="1:12" ht="30" customHeight="1">
      <c r="B35" s="30"/>
      <c r="C35" s="276" t="s">
        <v>294</v>
      </c>
      <c r="D35" s="276"/>
      <c r="E35" s="276"/>
      <c r="F35" s="276"/>
      <c r="G35" s="276"/>
      <c r="H35" s="157">
        <v>8459282.9800000004</v>
      </c>
      <c r="I35" s="82"/>
      <c r="J35" s="277"/>
      <c r="K35" s="277"/>
      <c r="L35" s="84"/>
    </row>
    <row r="36" spans="1:12" ht="26.25" customHeight="1" thickBot="1">
      <c r="A36" s="9"/>
      <c r="B36" s="23"/>
      <c r="C36" s="84"/>
      <c r="D36" s="84"/>
      <c r="E36" s="84"/>
      <c r="F36" s="84"/>
      <c r="G36" s="84"/>
      <c r="H36" s="84"/>
      <c r="I36" s="84"/>
      <c r="J36" s="84"/>
      <c r="K36" s="84"/>
      <c r="L36" s="103"/>
    </row>
    <row r="37" spans="1:12" ht="25.5" customHeight="1" thickTop="1">
      <c r="A37" s="9"/>
      <c r="B37" s="23"/>
      <c r="C37" s="359" t="s">
        <v>27</v>
      </c>
      <c r="D37" s="360"/>
      <c r="E37" s="360"/>
      <c r="F37" s="360"/>
      <c r="G37" s="361"/>
      <c r="H37" s="362">
        <f>H21</f>
        <v>3440728</v>
      </c>
      <c r="I37" s="363"/>
      <c r="J37" s="3"/>
      <c r="K37" s="103"/>
      <c r="L37" s="103"/>
    </row>
    <row r="38" spans="1:12" ht="33" customHeight="1">
      <c r="A38" s="9"/>
      <c r="B38" s="23"/>
      <c r="C38" s="222" t="s">
        <v>28</v>
      </c>
      <c r="D38" s="223"/>
      <c r="E38" s="223"/>
      <c r="F38" s="223"/>
      <c r="G38" s="224"/>
      <c r="H38" s="283">
        <f>H22</f>
        <v>2048870</v>
      </c>
      <c r="I38" s="284"/>
      <c r="J38" s="3"/>
      <c r="K38" s="103"/>
      <c r="L38" s="103"/>
    </row>
    <row r="39" spans="1:12" ht="24.75" customHeight="1">
      <c r="A39" s="9"/>
      <c r="B39" s="9"/>
      <c r="C39" s="364" t="s">
        <v>19</v>
      </c>
      <c r="D39" s="365"/>
      <c r="E39" s="365"/>
      <c r="F39" s="365"/>
      <c r="G39" s="366"/>
      <c r="H39" s="283">
        <f>H24</f>
        <v>2235684.98</v>
      </c>
      <c r="I39" s="284"/>
      <c r="J39" s="3"/>
      <c r="K39" s="103"/>
      <c r="L39" s="104"/>
    </row>
    <row r="40" spans="1:12" ht="25.5">
      <c r="A40" s="9"/>
      <c r="B40" s="9"/>
      <c r="C40" s="364" t="s">
        <v>3</v>
      </c>
      <c r="D40" s="365"/>
      <c r="E40" s="365"/>
      <c r="F40" s="365"/>
      <c r="G40" s="366"/>
      <c r="H40" s="354">
        <f>H23</f>
        <v>182000</v>
      </c>
      <c r="I40" s="355"/>
      <c r="J40" s="4"/>
      <c r="K40" s="104"/>
      <c r="L40" s="104"/>
    </row>
    <row r="41" spans="1:12" ht="30" customHeight="1" thickBot="1">
      <c r="A41" s="9"/>
      <c r="B41" s="9"/>
      <c r="C41" s="278" t="s">
        <v>29</v>
      </c>
      <c r="D41" s="279"/>
      <c r="E41" s="279"/>
      <c r="F41" s="279"/>
      <c r="G41" s="280"/>
      <c r="H41" s="281">
        <f>SUM(K145,K147)</f>
        <v>552000</v>
      </c>
      <c r="I41" s="282"/>
      <c r="J41" s="4"/>
      <c r="K41" s="104"/>
      <c r="L41" s="105"/>
    </row>
    <row r="42" spans="1:12" ht="73.5" customHeight="1" thickTop="1">
      <c r="A42" s="9"/>
      <c r="B42" s="24"/>
      <c r="C42" s="333" t="s">
        <v>30</v>
      </c>
      <c r="D42" s="334"/>
      <c r="E42" s="334"/>
      <c r="F42" s="334"/>
      <c r="G42" s="334"/>
      <c r="H42" s="334"/>
      <c r="I42" s="334"/>
      <c r="J42" s="334"/>
      <c r="K42" s="334"/>
      <c r="L42" s="106"/>
    </row>
    <row r="43" spans="1:12" ht="64.5" customHeight="1" thickBot="1">
      <c r="A43" s="9"/>
      <c r="B43" s="9"/>
      <c r="C43" s="335" t="s">
        <v>297</v>
      </c>
      <c r="D43" s="335"/>
      <c r="E43" s="335"/>
      <c r="F43" s="335"/>
      <c r="G43" s="335"/>
      <c r="H43" s="335"/>
      <c r="I43" s="335"/>
      <c r="J43" s="335"/>
      <c r="K43" s="335"/>
    </row>
    <row r="44" spans="1:12" ht="27.75" thickTop="1" thickBot="1">
      <c r="A44" s="9"/>
      <c r="B44" s="9"/>
      <c r="C44" s="185">
        <v>7</v>
      </c>
      <c r="D44" s="186"/>
      <c r="E44" s="336" t="s">
        <v>33</v>
      </c>
      <c r="F44" s="337"/>
      <c r="G44" s="337"/>
      <c r="H44" s="337"/>
      <c r="I44" s="338"/>
      <c r="J44" s="184" t="s">
        <v>295</v>
      </c>
      <c r="K44" s="183" t="s">
        <v>296</v>
      </c>
    </row>
    <row r="45" spans="1:12" ht="26.25" thickTop="1">
      <c r="A45" s="9"/>
      <c r="B45" s="9"/>
      <c r="C45" s="178">
        <v>71</v>
      </c>
      <c r="D45" s="177"/>
      <c r="E45" s="339" t="s">
        <v>34</v>
      </c>
      <c r="F45" s="339"/>
      <c r="G45" s="339"/>
      <c r="H45" s="339"/>
      <c r="I45" s="339"/>
      <c r="J45" s="180"/>
      <c r="K45" s="179"/>
      <c r="L45" s="164"/>
    </row>
    <row r="46" spans="1:12" ht="26.25">
      <c r="A46" s="9"/>
      <c r="B46" s="9"/>
      <c r="C46" s="62">
        <v>711</v>
      </c>
      <c r="D46" s="34"/>
      <c r="E46" s="298" t="s">
        <v>35</v>
      </c>
      <c r="F46" s="298"/>
      <c r="G46" s="298"/>
      <c r="H46" s="298"/>
      <c r="I46" s="298"/>
      <c r="J46" s="45">
        <f>SUM(J47:J50)</f>
        <v>2070000</v>
      </c>
      <c r="K46" s="45">
        <f>SUM(K47:K50)</f>
        <v>2488000</v>
      </c>
    </row>
    <row r="47" spans="1:12" ht="25.5">
      <c r="A47" s="9"/>
      <c r="B47" s="9"/>
      <c r="C47" s="62"/>
      <c r="D47" s="34">
        <v>7111</v>
      </c>
      <c r="E47" s="206" t="s">
        <v>36</v>
      </c>
      <c r="F47" s="206"/>
      <c r="G47" s="206"/>
      <c r="H47" s="206"/>
      <c r="I47" s="206"/>
      <c r="J47" s="44">
        <v>750000</v>
      </c>
      <c r="K47" s="44">
        <v>1266000</v>
      </c>
    </row>
    <row r="48" spans="1:12" ht="30.75" customHeight="1">
      <c r="A48" s="9"/>
      <c r="B48" s="9"/>
      <c r="C48" s="62"/>
      <c r="D48" s="34">
        <v>71131</v>
      </c>
      <c r="E48" s="206" t="s">
        <v>37</v>
      </c>
      <c r="F48" s="206"/>
      <c r="G48" s="206"/>
      <c r="H48" s="206"/>
      <c r="I48" s="206"/>
      <c r="J48" s="32">
        <v>800000</v>
      </c>
      <c r="K48" s="32">
        <v>807000</v>
      </c>
    </row>
    <row r="49" spans="1:12" ht="25.5">
      <c r="A49" s="9"/>
      <c r="B49" s="9"/>
      <c r="C49" s="62"/>
      <c r="D49" s="34">
        <v>71132</v>
      </c>
      <c r="E49" s="206" t="s">
        <v>38</v>
      </c>
      <c r="F49" s="206"/>
      <c r="G49" s="206"/>
      <c r="H49" s="206"/>
      <c r="I49" s="206"/>
      <c r="J49" s="44">
        <v>350000</v>
      </c>
      <c r="K49" s="44">
        <v>165000</v>
      </c>
      <c r="L49" s="71"/>
    </row>
    <row r="50" spans="1:12" ht="25.5">
      <c r="A50" s="9"/>
      <c r="B50" s="9"/>
      <c r="C50" s="62"/>
      <c r="D50" s="34">
        <v>71175</v>
      </c>
      <c r="E50" s="206" t="s">
        <v>39</v>
      </c>
      <c r="F50" s="206"/>
      <c r="G50" s="206"/>
      <c r="H50" s="206"/>
      <c r="I50" s="206"/>
      <c r="J50" s="44">
        <v>170000</v>
      </c>
      <c r="K50" s="44">
        <v>250000</v>
      </c>
      <c r="L50" s="107"/>
    </row>
    <row r="51" spans="1:12" ht="26.25">
      <c r="A51" s="9"/>
      <c r="B51" s="9"/>
      <c r="C51" s="61">
        <v>713</v>
      </c>
      <c r="D51" s="34"/>
      <c r="E51" s="298" t="s">
        <v>40</v>
      </c>
      <c r="F51" s="298"/>
      <c r="G51" s="298"/>
      <c r="H51" s="298"/>
      <c r="I51" s="298"/>
      <c r="J51" s="45">
        <f>SUM(J52:J53)</f>
        <v>60000</v>
      </c>
      <c r="K51" s="45">
        <f>SUM(K52:K54)</f>
        <v>60000</v>
      </c>
    </row>
    <row r="52" spans="1:12" ht="25.5">
      <c r="A52" s="9"/>
      <c r="B52" s="9"/>
      <c r="C52" s="61"/>
      <c r="D52" s="34">
        <v>71312</v>
      </c>
      <c r="E52" s="206" t="s">
        <v>41</v>
      </c>
      <c r="F52" s="206"/>
      <c r="G52" s="206"/>
      <c r="H52" s="206"/>
      <c r="I52" s="206"/>
      <c r="J52" s="44">
        <v>40000</v>
      </c>
      <c r="K52" s="44">
        <v>35000</v>
      </c>
    </row>
    <row r="53" spans="1:12" ht="25.5">
      <c r="A53" s="9"/>
      <c r="B53" s="9"/>
      <c r="C53" s="61"/>
      <c r="D53" s="34">
        <v>71351</v>
      </c>
      <c r="E53" s="206" t="s">
        <v>42</v>
      </c>
      <c r="F53" s="206"/>
      <c r="G53" s="206"/>
      <c r="H53" s="206"/>
      <c r="I53" s="206"/>
      <c r="J53" s="44">
        <v>20000</v>
      </c>
      <c r="K53" s="44">
        <v>15000</v>
      </c>
    </row>
    <row r="54" spans="1:12" ht="25.5">
      <c r="A54" s="9"/>
      <c r="B54" s="9"/>
      <c r="C54" s="61"/>
      <c r="D54" s="143">
        <v>7135</v>
      </c>
      <c r="E54" s="206" t="s">
        <v>301</v>
      </c>
      <c r="F54" s="206"/>
      <c r="G54" s="206"/>
      <c r="H54" s="206"/>
      <c r="I54" s="206"/>
      <c r="J54" s="44">
        <v>0</v>
      </c>
      <c r="K54" s="44">
        <v>10000</v>
      </c>
    </row>
    <row r="55" spans="1:12" ht="26.25">
      <c r="A55" s="9"/>
      <c r="B55" s="9"/>
      <c r="C55" s="62">
        <v>714</v>
      </c>
      <c r="D55" s="34"/>
      <c r="E55" s="298" t="s">
        <v>43</v>
      </c>
      <c r="F55" s="298"/>
      <c r="G55" s="298"/>
      <c r="H55" s="298"/>
      <c r="I55" s="298"/>
      <c r="J55" s="45">
        <f>SUM(J56:J61)</f>
        <v>1044000</v>
      </c>
      <c r="K55" s="45">
        <f>SUM(K56:K61)</f>
        <v>389000</v>
      </c>
    </row>
    <row r="56" spans="1:12" ht="25.5">
      <c r="A56" s="9"/>
      <c r="B56" s="9"/>
      <c r="C56" s="62"/>
      <c r="D56" s="34">
        <v>7141</v>
      </c>
      <c r="E56" s="206" t="s">
        <v>44</v>
      </c>
      <c r="F56" s="206"/>
      <c r="G56" s="206"/>
      <c r="H56" s="206"/>
      <c r="I56" s="206"/>
      <c r="J56" s="44">
        <v>30000</v>
      </c>
      <c r="K56" s="44">
        <v>35000</v>
      </c>
    </row>
    <row r="57" spans="1:12" ht="25.5">
      <c r="A57" s="9"/>
      <c r="B57" s="9"/>
      <c r="C57" s="62"/>
      <c r="D57" s="34">
        <v>7142</v>
      </c>
      <c r="E57" s="206" t="s">
        <v>46</v>
      </c>
      <c r="F57" s="206"/>
      <c r="G57" s="206"/>
      <c r="H57" s="206"/>
      <c r="I57" s="206"/>
      <c r="J57" s="44">
        <v>0</v>
      </c>
      <c r="K57" s="44">
        <v>0</v>
      </c>
    </row>
    <row r="58" spans="1:12" ht="47.25" customHeight="1">
      <c r="A58" s="9"/>
      <c r="B58" s="9"/>
      <c r="C58" s="62"/>
      <c r="D58" s="29">
        <v>7146</v>
      </c>
      <c r="E58" s="326" t="s">
        <v>45</v>
      </c>
      <c r="F58" s="326"/>
      <c r="G58" s="326"/>
      <c r="H58" s="326"/>
      <c r="I58" s="326"/>
      <c r="J58" s="32">
        <v>684000</v>
      </c>
      <c r="K58" s="32">
        <v>84000</v>
      </c>
      <c r="L58" s="69"/>
    </row>
    <row r="59" spans="1:12" ht="51.75" customHeight="1">
      <c r="A59" s="9"/>
      <c r="B59" s="9"/>
      <c r="C59" s="62"/>
      <c r="D59" s="29">
        <v>71484</v>
      </c>
      <c r="E59" s="326" t="s">
        <v>47</v>
      </c>
      <c r="F59" s="326"/>
      <c r="G59" s="326"/>
      <c r="H59" s="326"/>
      <c r="I59" s="326"/>
      <c r="J59" s="32">
        <v>100000</v>
      </c>
      <c r="K59" s="32">
        <v>70000</v>
      </c>
      <c r="L59" s="108"/>
    </row>
    <row r="60" spans="1:12" ht="24.75" customHeight="1">
      <c r="A60" s="9"/>
      <c r="B60" s="9"/>
      <c r="C60" s="62"/>
      <c r="D60" s="34">
        <v>71489</v>
      </c>
      <c r="E60" s="326" t="s">
        <v>48</v>
      </c>
      <c r="F60" s="326"/>
      <c r="G60" s="326"/>
      <c r="H60" s="326"/>
      <c r="I60" s="326"/>
      <c r="J60" s="44">
        <v>200000</v>
      </c>
      <c r="K60" s="44">
        <v>170000</v>
      </c>
    </row>
    <row r="61" spans="1:12" ht="27.75" customHeight="1">
      <c r="A61" s="9"/>
      <c r="B61" s="9"/>
      <c r="C61" s="62"/>
      <c r="D61" s="34">
        <v>7149</v>
      </c>
      <c r="E61" s="326" t="s">
        <v>49</v>
      </c>
      <c r="F61" s="326"/>
      <c r="G61" s="326"/>
      <c r="H61" s="326"/>
      <c r="I61" s="326"/>
      <c r="J61" s="44">
        <v>30000</v>
      </c>
      <c r="K61" s="44">
        <v>30000</v>
      </c>
    </row>
    <row r="62" spans="1:12" ht="26.25" customHeight="1">
      <c r="A62" s="9"/>
      <c r="B62" s="9"/>
      <c r="C62" s="61">
        <v>715</v>
      </c>
      <c r="D62" s="34"/>
      <c r="E62" s="298" t="s">
        <v>50</v>
      </c>
      <c r="F62" s="298"/>
      <c r="G62" s="298"/>
      <c r="H62" s="298"/>
      <c r="I62" s="298"/>
      <c r="J62" s="45">
        <f>SUM(J63:J66)</f>
        <v>906000</v>
      </c>
      <c r="K62" s="45">
        <f>SUM(K63:K66)</f>
        <v>270000</v>
      </c>
    </row>
    <row r="63" spans="1:12" ht="44.25" customHeight="1">
      <c r="A63" s="9"/>
      <c r="B63" s="9"/>
      <c r="C63" s="61"/>
      <c r="D63" s="29">
        <v>7153</v>
      </c>
      <c r="E63" s="296" t="s">
        <v>51</v>
      </c>
      <c r="F63" s="296"/>
      <c r="G63" s="296"/>
      <c r="H63" s="296"/>
      <c r="I63" s="296"/>
      <c r="J63" s="32">
        <v>25000</v>
      </c>
      <c r="K63" s="32">
        <v>25000</v>
      </c>
    </row>
    <row r="64" spans="1:12" ht="52.5" customHeight="1">
      <c r="A64" s="9"/>
      <c r="B64" s="9"/>
      <c r="C64" s="61"/>
      <c r="D64" s="29">
        <v>71523</v>
      </c>
      <c r="E64" s="296" t="s">
        <v>53</v>
      </c>
      <c r="F64" s="296"/>
      <c r="G64" s="296"/>
      <c r="H64" s="296"/>
      <c r="I64" s="296"/>
      <c r="J64" s="32">
        <v>25000</v>
      </c>
      <c r="K64" s="32">
        <v>25000</v>
      </c>
    </row>
    <row r="65" spans="1:12" ht="48" customHeight="1">
      <c r="A65" s="9"/>
      <c r="B65" s="9"/>
      <c r="C65" s="61"/>
      <c r="D65" s="29">
        <v>71525</v>
      </c>
      <c r="E65" s="296" t="s">
        <v>52</v>
      </c>
      <c r="F65" s="296"/>
      <c r="G65" s="296"/>
      <c r="H65" s="296"/>
      <c r="I65" s="296"/>
      <c r="J65" s="32">
        <v>20000</v>
      </c>
      <c r="K65" s="32">
        <v>20000</v>
      </c>
    </row>
    <row r="66" spans="1:12" ht="31.5" customHeight="1">
      <c r="A66" s="9"/>
      <c r="B66" s="9"/>
      <c r="C66" s="61"/>
      <c r="D66" s="34">
        <v>71554</v>
      </c>
      <c r="E66" s="206" t="s">
        <v>54</v>
      </c>
      <c r="F66" s="206"/>
      <c r="G66" s="206"/>
      <c r="H66" s="206"/>
      <c r="I66" s="206"/>
      <c r="J66" s="32">
        <v>836000</v>
      </c>
      <c r="K66" s="32">
        <v>200000</v>
      </c>
    </row>
    <row r="67" spans="1:12" ht="31.5" customHeight="1">
      <c r="A67" s="9"/>
      <c r="B67" s="9"/>
      <c r="C67" s="61">
        <v>72</v>
      </c>
      <c r="D67" s="34"/>
      <c r="E67" s="330" t="s">
        <v>55</v>
      </c>
      <c r="F67" s="331"/>
      <c r="G67" s="331"/>
      <c r="H67" s="331"/>
      <c r="I67" s="332"/>
      <c r="J67" s="87">
        <f>SUM(J68)</f>
        <v>500000</v>
      </c>
      <c r="K67" s="87">
        <f>SUM(K68)</f>
        <v>500000</v>
      </c>
    </row>
    <row r="68" spans="1:12" ht="31.5" customHeight="1">
      <c r="A68" s="9"/>
      <c r="B68" s="9"/>
      <c r="C68" s="61"/>
      <c r="D68" s="34">
        <v>72112</v>
      </c>
      <c r="E68" s="327" t="s">
        <v>56</v>
      </c>
      <c r="F68" s="328"/>
      <c r="G68" s="328"/>
      <c r="H68" s="328"/>
      <c r="I68" s="329"/>
      <c r="J68" s="44">
        <v>500000</v>
      </c>
      <c r="K68" s="44">
        <v>500000</v>
      </c>
    </row>
    <row r="69" spans="1:12" ht="31.5" customHeight="1">
      <c r="A69" s="9"/>
      <c r="B69" s="9"/>
      <c r="C69" s="61">
        <v>73</v>
      </c>
      <c r="D69" s="34"/>
      <c r="E69" s="298" t="s">
        <v>57</v>
      </c>
      <c r="F69" s="298"/>
      <c r="G69" s="298"/>
      <c r="H69" s="298"/>
      <c r="I69" s="298"/>
      <c r="J69" s="135">
        <f>SUM(J70)</f>
        <v>280000</v>
      </c>
      <c r="K69" s="135">
        <f>SUM(K70)</f>
        <v>389295.82</v>
      </c>
      <c r="L69" s="164"/>
    </row>
    <row r="70" spans="1:12" ht="26.25">
      <c r="A70" s="9"/>
      <c r="B70" s="9"/>
      <c r="C70" s="61">
        <v>732</v>
      </c>
      <c r="D70" s="34">
        <v>7321</v>
      </c>
      <c r="E70" s="206" t="s">
        <v>58</v>
      </c>
      <c r="F70" s="206"/>
      <c r="G70" s="206"/>
      <c r="H70" s="206"/>
      <c r="I70" s="206"/>
      <c r="J70" s="133">
        <v>280000</v>
      </c>
      <c r="K70" s="44">
        <v>389295.82</v>
      </c>
      <c r="L70" s="70"/>
    </row>
    <row r="71" spans="1:12" ht="26.25">
      <c r="A71" s="9"/>
      <c r="B71" s="9"/>
      <c r="C71" s="61">
        <v>74</v>
      </c>
      <c r="D71" s="34"/>
      <c r="E71" s="298" t="s">
        <v>59</v>
      </c>
      <c r="F71" s="298"/>
      <c r="G71" s="298"/>
      <c r="H71" s="298"/>
      <c r="I71" s="298"/>
      <c r="J71" s="132">
        <f>SUM(J72:J76)</f>
        <v>3062987.16</v>
      </c>
      <c r="K71" s="45">
        <f>SUM(K72:K76)</f>
        <v>4291987.16</v>
      </c>
    </row>
    <row r="72" spans="1:12" ht="25.5">
      <c r="A72" s="9"/>
      <c r="B72" s="9"/>
      <c r="C72" s="61"/>
      <c r="D72" s="29">
        <v>74122</v>
      </c>
      <c r="E72" s="302" t="s">
        <v>60</v>
      </c>
      <c r="F72" s="302"/>
      <c r="G72" s="302"/>
      <c r="H72" s="302"/>
      <c r="I72" s="302"/>
      <c r="J72" s="134">
        <v>0</v>
      </c>
      <c r="K72" s="32">
        <v>100000</v>
      </c>
    </row>
    <row r="73" spans="1:12" ht="25.5">
      <c r="A73" s="9"/>
      <c r="B73" s="9"/>
      <c r="C73" s="61"/>
      <c r="D73" s="29">
        <v>74123</v>
      </c>
      <c r="E73" s="296" t="s">
        <v>61</v>
      </c>
      <c r="F73" s="296"/>
      <c r="G73" s="296"/>
      <c r="H73" s="296"/>
      <c r="I73" s="296"/>
      <c r="J73" s="133">
        <v>500000</v>
      </c>
      <c r="K73" s="44">
        <v>845000</v>
      </c>
      <c r="L73" s="69"/>
    </row>
    <row r="74" spans="1:12" ht="25.5">
      <c r="A74" s="9"/>
      <c r="B74" s="9"/>
      <c r="C74" s="61"/>
      <c r="D74" s="29">
        <v>7413</v>
      </c>
      <c r="E74" s="296" t="s">
        <v>62</v>
      </c>
      <c r="F74" s="296"/>
      <c r="G74" s="296"/>
      <c r="H74" s="296"/>
      <c r="I74" s="296"/>
      <c r="J74" s="133">
        <v>855000</v>
      </c>
      <c r="K74" s="44">
        <v>855000</v>
      </c>
      <c r="L74" s="69"/>
    </row>
    <row r="75" spans="1:12" ht="25.5">
      <c r="A75" s="9"/>
      <c r="B75" s="9"/>
      <c r="C75" s="61"/>
      <c r="D75" s="29"/>
      <c r="E75" s="296" t="s">
        <v>63</v>
      </c>
      <c r="F75" s="296"/>
      <c r="G75" s="296"/>
      <c r="H75" s="296"/>
      <c r="I75" s="296"/>
      <c r="J75" s="133">
        <v>1576987.16</v>
      </c>
      <c r="K75" s="44">
        <v>1576987.16</v>
      </c>
      <c r="L75" s="69"/>
    </row>
    <row r="76" spans="1:12" ht="25.5">
      <c r="A76" s="9"/>
      <c r="B76" s="9"/>
      <c r="C76" s="63"/>
      <c r="D76" s="64">
        <v>7421</v>
      </c>
      <c r="E76" s="300" t="s">
        <v>64</v>
      </c>
      <c r="F76" s="300"/>
      <c r="G76" s="300"/>
      <c r="H76" s="300"/>
      <c r="I76" s="300"/>
      <c r="J76" s="137">
        <v>131000</v>
      </c>
      <c r="K76" s="46">
        <v>915000</v>
      </c>
      <c r="L76" s="69"/>
    </row>
    <row r="77" spans="1:12" ht="26.25">
      <c r="A77" s="9"/>
      <c r="B77" s="9"/>
      <c r="C77" s="130">
        <v>75</v>
      </c>
      <c r="D77" s="131"/>
      <c r="E77" s="303" t="s">
        <v>288</v>
      </c>
      <c r="F77" s="304"/>
      <c r="G77" s="304"/>
      <c r="H77" s="304"/>
      <c r="I77" s="304"/>
      <c r="J77" s="132">
        <f>SUM(J78)</f>
        <v>131000</v>
      </c>
      <c r="K77" s="45">
        <f>SUM(K78)</f>
        <v>71000</v>
      </c>
      <c r="L77" s="69"/>
    </row>
    <row r="78" spans="1:12" ht="26.25" thickBot="1">
      <c r="A78" s="9"/>
      <c r="B78" s="9"/>
      <c r="C78" s="130"/>
      <c r="D78" s="131">
        <v>75112</v>
      </c>
      <c r="E78" s="305" t="s">
        <v>288</v>
      </c>
      <c r="F78" s="306"/>
      <c r="G78" s="306"/>
      <c r="H78" s="306"/>
      <c r="I78" s="307"/>
      <c r="J78" s="137">
        <v>131000</v>
      </c>
      <c r="K78" s="46">
        <v>71000</v>
      </c>
      <c r="L78" s="69"/>
    </row>
    <row r="79" spans="1:12" ht="35.25" customHeight="1" thickTop="1" thickBot="1">
      <c r="A79" s="9"/>
      <c r="B79" s="9"/>
      <c r="C79" s="40">
        <v>7</v>
      </c>
      <c r="D79" s="299" t="s">
        <v>65</v>
      </c>
      <c r="E79" s="299"/>
      <c r="F79" s="299"/>
      <c r="G79" s="299"/>
      <c r="H79" s="299"/>
      <c r="I79" s="299"/>
      <c r="J79" s="190">
        <f>SUM(J46,J51,J55,J62,J67,J69,J71,J77)</f>
        <v>8053987.1600000001</v>
      </c>
      <c r="K79" s="191">
        <f>SUM(K46,K51,K55,K62,K67,K69,K71,K77)</f>
        <v>8459282.9800000004</v>
      </c>
      <c r="L79" s="93"/>
    </row>
    <row r="80" spans="1:12" ht="16.5" thickTop="1" thickBot="1">
      <c r="A80" s="9"/>
      <c r="B80" s="9"/>
      <c r="C80" s="5"/>
      <c r="D80" s="5"/>
      <c r="E80" s="5"/>
      <c r="F80" s="5"/>
      <c r="G80" s="5"/>
      <c r="H80" s="5"/>
      <c r="I80" s="5"/>
    </row>
    <row r="81" spans="1:12" ht="71.25" customHeight="1" thickTop="1" thickBot="1">
      <c r="A81" s="9"/>
      <c r="B81" s="9"/>
      <c r="C81" s="38" t="s">
        <v>31</v>
      </c>
      <c r="D81" s="39" t="s">
        <v>31</v>
      </c>
      <c r="E81" s="255" t="s">
        <v>66</v>
      </c>
      <c r="F81" s="255"/>
      <c r="G81" s="255"/>
      <c r="H81" s="255"/>
      <c r="I81" s="255"/>
      <c r="J81" s="175" t="s">
        <v>298</v>
      </c>
      <c r="K81" s="145" t="s">
        <v>296</v>
      </c>
    </row>
    <row r="82" spans="1:12" ht="27" thickTop="1">
      <c r="A82" s="9"/>
      <c r="B82" s="9"/>
      <c r="C82" s="141">
        <v>4</v>
      </c>
      <c r="D82" s="301" t="s">
        <v>67</v>
      </c>
      <c r="E82" s="301"/>
      <c r="F82" s="301"/>
      <c r="G82" s="301"/>
      <c r="H82" s="301"/>
      <c r="I82" s="301"/>
      <c r="J82" s="176"/>
      <c r="K82" s="142"/>
      <c r="L82" s="164"/>
    </row>
    <row r="83" spans="1:12" ht="26.25">
      <c r="A83" s="9"/>
      <c r="B83" s="9"/>
      <c r="C83" s="35">
        <v>411</v>
      </c>
      <c r="D83" s="237" t="s">
        <v>68</v>
      </c>
      <c r="E83" s="237"/>
      <c r="F83" s="237"/>
      <c r="G83" s="237"/>
      <c r="H83" s="237"/>
      <c r="I83" s="237"/>
      <c r="J83" s="43">
        <f>SUM(J84:J88)</f>
        <v>2529698</v>
      </c>
      <c r="K83" s="43">
        <f>[1]Sheet1!K84</f>
        <v>1625936</v>
      </c>
    </row>
    <row r="84" spans="1:12" ht="25.5">
      <c r="A84" s="9"/>
      <c r="B84" s="9"/>
      <c r="C84" s="35"/>
      <c r="D84" s="10">
        <v>4111</v>
      </c>
      <c r="E84" s="297" t="s">
        <v>69</v>
      </c>
      <c r="F84" s="297"/>
      <c r="G84" s="297"/>
      <c r="H84" s="297"/>
      <c r="I84" s="297"/>
      <c r="J84" s="47">
        <f t="shared" ref="J84:J88" si="0">SUM(J191,J220,J243,J263,J321,J351,J372,J396,J419,J440,)</f>
        <v>1453630</v>
      </c>
      <c r="K84" s="47">
        <f>[1]Sheet1!K85</f>
        <v>1202668</v>
      </c>
    </row>
    <row r="85" spans="1:12" ht="25.5">
      <c r="A85" s="9"/>
      <c r="B85" s="9"/>
      <c r="C85" s="35"/>
      <c r="D85" s="10">
        <v>4112</v>
      </c>
      <c r="E85" s="236" t="s">
        <v>70</v>
      </c>
      <c r="F85" s="236"/>
      <c r="G85" s="236"/>
      <c r="H85" s="236"/>
      <c r="I85" s="236"/>
      <c r="J85" s="47">
        <f t="shared" si="0"/>
        <v>687828</v>
      </c>
      <c r="K85" s="47">
        <f>[1]Sheet1!K86</f>
        <v>66478</v>
      </c>
    </row>
    <row r="86" spans="1:12" ht="25.5">
      <c r="A86" s="9"/>
      <c r="B86" s="9"/>
      <c r="C86" s="35"/>
      <c r="D86" s="10">
        <v>4113</v>
      </c>
      <c r="E86" s="236" t="s">
        <v>71</v>
      </c>
      <c r="F86" s="236"/>
      <c r="G86" s="236"/>
      <c r="H86" s="236"/>
      <c r="I86" s="236"/>
      <c r="J86" s="47">
        <f t="shared" si="0"/>
        <v>146070</v>
      </c>
      <c r="K86" s="47">
        <f>[1]Sheet1!K87</f>
        <v>236900</v>
      </c>
    </row>
    <row r="87" spans="1:12" ht="26.25" customHeight="1">
      <c r="A87" s="9"/>
      <c r="B87" s="9"/>
      <c r="C87" s="35"/>
      <c r="D87" s="10">
        <v>4114</v>
      </c>
      <c r="E87" s="236" t="s">
        <v>72</v>
      </c>
      <c r="F87" s="236"/>
      <c r="G87" s="236"/>
      <c r="H87" s="236"/>
      <c r="I87" s="236"/>
      <c r="J87" s="47">
        <f t="shared" si="0"/>
        <v>177500</v>
      </c>
      <c r="K87" s="47">
        <f>[1]Sheet1!K88</f>
        <v>111020</v>
      </c>
    </row>
    <row r="88" spans="1:12" ht="24.75" customHeight="1">
      <c r="A88" s="9"/>
      <c r="B88" s="9"/>
      <c r="C88" s="35"/>
      <c r="D88" s="10">
        <v>4115</v>
      </c>
      <c r="E88" s="236" t="s">
        <v>0</v>
      </c>
      <c r="F88" s="236"/>
      <c r="G88" s="236"/>
      <c r="H88" s="236"/>
      <c r="I88" s="236"/>
      <c r="J88" s="47">
        <f t="shared" si="0"/>
        <v>64670</v>
      </c>
      <c r="K88" s="47">
        <f>[1]Sheet1!K89</f>
        <v>8870</v>
      </c>
      <c r="L88"/>
    </row>
    <row r="89" spans="1:12" ht="30" customHeight="1">
      <c r="A89" s="9"/>
      <c r="B89" s="9"/>
      <c r="C89" s="35">
        <v>412</v>
      </c>
      <c r="D89" s="237" t="s">
        <v>73</v>
      </c>
      <c r="E89" s="237"/>
      <c r="F89" s="237"/>
      <c r="G89" s="237"/>
      <c r="H89" s="237"/>
      <c r="I89" s="237"/>
      <c r="J89" s="37">
        <f>SUM(J90:J92)</f>
        <v>147100</v>
      </c>
      <c r="K89" s="37">
        <f>[1]Sheet1!K90</f>
        <v>166260</v>
      </c>
    </row>
    <row r="90" spans="1:12" ht="27.75" customHeight="1">
      <c r="A90" s="9"/>
      <c r="B90" s="9"/>
      <c r="C90" s="35"/>
      <c r="D90" s="10">
        <v>4121</v>
      </c>
      <c r="E90" s="236" t="s">
        <v>74</v>
      </c>
      <c r="F90" s="236"/>
      <c r="G90" s="236"/>
      <c r="H90" s="236"/>
      <c r="I90" s="236"/>
      <c r="J90" s="47">
        <f>SUM(J269)</f>
        <v>25000</v>
      </c>
      <c r="K90" s="47">
        <f>[1]Sheet1!K91</f>
        <v>25000</v>
      </c>
    </row>
    <row r="91" spans="1:12" ht="27.75" customHeight="1">
      <c r="A91" s="9"/>
      <c r="B91" s="9"/>
      <c r="C91" s="35"/>
      <c r="D91" s="10">
        <v>4126</v>
      </c>
      <c r="E91" s="236" t="s">
        <v>75</v>
      </c>
      <c r="F91" s="236"/>
      <c r="G91" s="236"/>
      <c r="H91" s="236"/>
      <c r="I91" s="236"/>
      <c r="J91" s="47">
        <f>SUM(J227)</f>
        <v>101000</v>
      </c>
      <c r="K91" s="47">
        <f>[1]Sheet1!K92</f>
        <v>101000</v>
      </c>
    </row>
    <row r="92" spans="1:12" ht="36" customHeight="1">
      <c r="A92" s="9"/>
      <c r="B92" s="9"/>
      <c r="C92" s="35"/>
      <c r="D92" s="10">
        <v>4127</v>
      </c>
      <c r="E92" s="236" t="s">
        <v>76</v>
      </c>
      <c r="F92" s="236"/>
      <c r="G92" s="236"/>
      <c r="H92" s="236"/>
      <c r="I92" s="236"/>
      <c r="J92" s="47">
        <f>SUM(J198,J228,J250,J270,J328,J358,J379,J403,J426,J447,)</f>
        <v>21100</v>
      </c>
      <c r="K92" s="47">
        <f>[1]Sheet1!K93</f>
        <v>40260</v>
      </c>
      <c r="L92" s="109"/>
    </row>
    <row r="93" spans="1:12" ht="26.25" customHeight="1">
      <c r="A93" s="9"/>
      <c r="B93" s="9"/>
      <c r="C93" s="35">
        <v>413</v>
      </c>
      <c r="D93" s="237" t="s">
        <v>77</v>
      </c>
      <c r="E93" s="237"/>
      <c r="F93" s="237"/>
      <c r="G93" s="237"/>
      <c r="H93" s="237"/>
      <c r="I93" s="237"/>
      <c r="J93" s="43">
        <f>SUM(J94:J97)</f>
        <v>246000</v>
      </c>
      <c r="K93" s="43">
        <f>[1]Sheet1!K94</f>
        <v>291000</v>
      </c>
    </row>
    <row r="94" spans="1:12" ht="25.5" customHeight="1">
      <c r="A94" s="9"/>
      <c r="B94" s="9"/>
      <c r="C94" s="35"/>
      <c r="D94" s="10">
        <v>4131</v>
      </c>
      <c r="E94" s="236" t="s">
        <v>78</v>
      </c>
      <c r="F94" s="236"/>
      <c r="G94" s="236"/>
      <c r="H94" s="236"/>
      <c r="I94" s="236"/>
      <c r="J94" s="47">
        <f>SUM(J272)</f>
        <v>26000</v>
      </c>
      <c r="K94" s="47">
        <f>[1]Sheet1!K95</f>
        <v>26000</v>
      </c>
    </row>
    <row r="95" spans="1:12" ht="29.25" customHeight="1">
      <c r="A95" s="9"/>
      <c r="B95" s="9"/>
      <c r="C95" s="35"/>
      <c r="D95" s="10">
        <v>4133</v>
      </c>
      <c r="E95" s="236" t="s">
        <v>79</v>
      </c>
      <c r="F95" s="236"/>
      <c r="G95" s="236"/>
      <c r="H95" s="236"/>
      <c r="I95" s="236"/>
      <c r="J95" s="47">
        <v>0</v>
      </c>
      <c r="K95" s="47">
        <f>[1]Sheet1!K96</f>
        <v>0</v>
      </c>
    </row>
    <row r="96" spans="1:12" ht="25.5">
      <c r="A96" s="9"/>
      <c r="B96" s="9"/>
      <c r="C96" s="35"/>
      <c r="D96" s="10">
        <v>4134</v>
      </c>
      <c r="E96" s="236" t="s">
        <v>80</v>
      </c>
      <c r="F96" s="236"/>
      <c r="G96" s="236"/>
      <c r="H96" s="236"/>
      <c r="I96" s="236"/>
      <c r="J96" s="47">
        <f>SUM(J273)</f>
        <v>170000</v>
      </c>
      <c r="K96" s="47">
        <f>[1]Sheet1!K97</f>
        <v>215000</v>
      </c>
    </row>
    <row r="97" spans="1:12" ht="27.75" customHeight="1">
      <c r="A97" s="9"/>
      <c r="B97" s="9"/>
      <c r="C97" s="35"/>
      <c r="D97" s="10">
        <v>4135</v>
      </c>
      <c r="E97" s="236" t="s">
        <v>81</v>
      </c>
      <c r="F97" s="236"/>
      <c r="G97" s="236"/>
      <c r="H97" s="236"/>
      <c r="I97" s="236"/>
      <c r="J97" s="47">
        <f>SUM(J200)</f>
        <v>50000</v>
      </c>
      <c r="K97" s="47">
        <f>[1]Sheet1!K98</f>
        <v>50000</v>
      </c>
      <c r="L97" s="110"/>
    </row>
    <row r="98" spans="1:12" ht="26.25">
      <c r="A98" s="9"/>
      <c r="B98" s="9"/>
      <c r="C98" s="35">
        <v>414</v>
      </c>
      <c r="D98" s="237" t="s">
        <v>82</v>
      </c>
      <c r="E98" s="237"/>
      <c r="F98" s="237"/>
      <c r="G98" s="237"/>
      <c r="H98" s="237"/>
      <c r="I98" s="237"/>
      <c r="J98" s="43">
        <f>SUM(J99:J107)</f>
        <v>590500</v>
      </c>
      <c r="K98" s="43">
        <f>[1]Sheet1!K99</f>
        <v>564532</v>
      </c>
      <c r="L98"/>
    </row>
    <row r="99" spans="1:12" ht="25.5">
      <c r="A99" s="9"/>
      <c r="B99" s="9"/>
      <c r="C99" s="35"/>
      <c r="D99" s="10">
        <v>4141</v>
      </c>
      <c r="E99" s="236" t="s">
        <v>83</v>
      </c>
      <c r="F99" s="236"/>
      <c r="G99" s="236"/>
      <c r="H99" s="236"/>
      <c r="I99" s="236"/>
      <c r="J99" s="47">
        <f>SUM(J202,J232,J254,J276,J332,J362,J383,J407,J430,J451,)</f>
        <v>401450</v>
      </c>
      <c r="K99" s="47">
        <f>[1]Sheet1!K100</f>
        <v>9732</v>
      </c>
      <c r="L99"/>
    </row>
    <row r="100" spans="1:12" ht="25.5" customHeight="1">
      <c r="A100" s="9"/>
      <c r="B100" s="9"/>
      <c r="C100" s="35"/>
      <c r="D100" s="10">
        <v>4142</v>
      </c>
      <c r="E100" s="236" t="s">
        <v>84</v>
      </c>
      <c r="F100" s="236"/>
      <c r="G100" s="236"/>
      <c r="H100" s="236"/>
      <c r="I100" s="236"/>
      <c r="J100" s="47">
        <f>SUM(J203,J233,J255,J277,J333,J363,J384,J408,J431,J452,)</f>
        <v>21050</v>
      </c>
      <c r="K100" s="47">
        <f>[1]Sheet1!K101</f>
        <v>23100</v>
      </c>
    </row>
    <row r="101" spans="1:12" ht="27" customHeight="1">
      <c r="A101" s="9"/>
      <c r="B101" s="9"/>
      <c r="C101" s="35"/>
      <c r="D101" s="10">
        <v>4143</v>
      </c>
      <c r="E101" s="236" t="s">
        <v>86</v>
      </c>
      <c r="F101" s="236"/>
      <c r="G101" s="236"/>
      <c r="H101" s="236"/>
      <c r="I101" s="236"/>
      <c r="J101" s="47">
        <f>SUM(J278,)</f>
        <v>28000</v>
      </c>
      <c r="K101" s="47">
        <f>[1]Sheet1!K102</f>
        <v>28000</v>
      </c>
      <c r="L101" s="111"/>
    </row>
    <row r="102" spans="1:12" ht="27" customHeight="1">
      <c r="A102" s="9"/>
      <c r="B102" s="9"/>
      <c r="C102" s="35"/>
      <c r="D102" s="10">
        <v>4144</v>
      </c>
      <c r="E102" s="236" t="s">
        <v>85</v>
      </c>
      <c r="F102" s="236"/>
      <c r="G102" s="236"/>
      <c r="H102" s="236"/>
      <c r="I102" s="236"/>
      <c r="J102" s="47">
        <f>SUM(J279)</f>
        <v>5000</v>
      </c>
      <c r="K102" s="47">
        <f>[1]Sheet1!K103</f>
        <v>5800</v>
      </c>
    </row>
    <row r="103" spans="1:12" ht="25.5">
      <c r="A103" s="9"/>
      <c r="B103" s="9"/>
      <c r="C103" s="35"/>
      <c r="D103" s="10">
        <v>4146</v>
      </c>
      <c r="E103" s="236" t="s">
        <v>87</v>
      </c>
      <c r="F103" s="236"/>
      <c r="G103" s="236"/>
      <c r="H103" s="236"/>
      <c r="I103" s="236"/>
      <c r="J103" s="47">
        <f>SUM(J280,J432)</f>
        <v>200</v>
      </c>
      <c r="K103" s="47">
        <f>[1]Sheet1!K104</f>
        <v>19000</v>
      </c>
    </row>
    <row r="104" spans="1:12" ht="25.5">
      <c r="A104" s="9"/>
      <c r="B104" s="9"/>
      <c r="C104" s="35"/>
      <c r="D104" s="10">
        <v>4147</v>
      </c>
      <c r="E104" s="236" t="s">
        <v>88</v>
      </c>
      <c r="F104" s="236"/>
      <c r="G104" s="236"/>
      <c r="H104" s="236"/>
      <c r="I104" s="236"/>
      <c r="J104" s="47">
        <f>SUM(J281,J364)</f>
        <v>1600</v>
      </c>
      <c r="K104" s="47">
        <f>[1]Sheet1!K105</f>
        <v>4200</v>
      </c>
    </row>
    <row r="105" spans="1:12" ht="25.5">
      <c r="A105" s="9"/>
      <c r="B105" s="9"/>
      <c r="C105" s="35"/>
      <c r="D105" s="10">
        <v>4148</v>
      </c>
      <c r="E105" s="236" t="s">
        <v>89</v>
      </c>
      <c r="F105" s="236"/>
      <c r="G105" s="236"/>
      <c r="H105" s="236"/>
      <c r="I105" s="236"/>
      <c r="J105" s="47">
        <f>SUM(J204,J234,J256,J282,J334,J365,J385,J409,J433,J453,)</f>
        <v>22900</v>
      </c>
      <c r="K105" s="47">
        <f>[1]Sheet1!K106</f>
        <v>2900</v>
      </c>
    </row>
    <row r="106" spans="1:12" s="8" customFormat="1" ht="35.25" customHeight="1">
      <c r="A106" s="25"/>
      <c r="B106" s="25"/>
      <c r="C106" s="35"/>
      <c r="D106" s="10">
        <v>4149</v>
      </c>
      <c r="E106" s="236" t="s">
        <v>90</v>
      </c>
      <c r="F106" s="236"/>
      <c r="G106" s="236"/>
      <c r="H106" s="236"/>
      <c r="I106" s="236"/>
      <c r="J106" s="44">
        <f>SUM(J205,J235,J283,J335,J366,J386,J410,J434,J454)</f>
        <v>60300</v>
      </c>
      <c r="K106" s="44">
        <f>[1]Sheet1!K107</f>
        <v>421800</v>
      </c>
      <c r="L106" s="111"/>
    </row>
    <row r="107" spans="1:12" ht="25.5">
      <c r="A107" s="9"/>
      <c r="B107" s="9"/>
      <c r="C107" s="35"/>
      <c r="D107" s="10">
        <v>41491</v>
      </c>
      <c r="E107" s="236" t="s">
        <v>91</v>
      </c>
      <c r="F107" s="236"/>
      <c r="G107" s="236"/>
      <c r="H107" s="236"/>
      <c r="I107" s="236"/>
      <c r="J107" s="47">
        <f>SUM(J284)</f>
        <v>50000</v>
      </c>
      <c r="K107" s="47">
        <f>[1]Sheet1!K108</f>
        <v>50000</v>
      </c>
    </row>
    <row r="108" spans="1:12" ht="26.25">
      <c r="A108" s="9"/>
      <c r="B108" s="9"/>
      <c r="C108" s="35">
        <v>415</v>
      </c>
      <c r="D108" s="237" t="s">
        <v>92</v>
      </c>
      <c r="E108" s="237"/>
      <c r="F108" s="237"/>
      <c r="G108" s="237"/>
      <c r="H108" s="237"/>
      <c r="I108" s="237"/>
      <c r="J108" s="43">
        <f>SUM(J109:J111)</f>
        <v>23500</v>
      </c>
      <c r="K108" s="43">
        <f>[1]Sheet1!K109</f>
        <v>29500</v>
      </c>
    </row>
    <row r="109" spans="1:12" ht="25.5">
      <c r="A109" s="9"/>
      <c r="B109" s="9"/>
      <c r="C109" s="35"/>
      <c r="D109" s="10">
        <v>4152</v>
      </c>
      <c r="E109" s="236" t="s">
        <v>93</v>
      </c>
      <c r="F109" s="236"/>
      <c r="G109" s="236"/>
      <c r="H109" s="236"/>
      <c r="I109" s="236"/>
      <c r="J109" s="47">
        <f t="shared" ref="J109:J111" si="1">SUM(J207)</f>
        <v>6000</v>
      </c>
      <c r="K109" s="47">
        <f>[1]Sheet1!K110</f>
        <v>7000</v>
      </c>
    </row>
    <row r="110" spans="1:12" ht="25.5">
      <c r="A110" s="9"/>
      <c r="B110" s="9"/>
      <c r="C110" s="35"/>
      <c r="D110" s="10">
        <v>41531</v>
      </c>
      <c r="E110" s="236" t="s">
        <v>94</v>
      </c>
      <c r="F110" s="236"/>
      <c r="G110" s="236"/>
      <c r="H110" s="236"/>
      <c r="I110" s="236"/>
      <c r="J110" s="47">
        <f t="shared" si="1"/>
        <v>15000</v>
      </c>
      <c r="K110" s="47">
        <f>[1]Sheet1!K111</f>
        <v>20000</v>
      </c>
    </row>
    <row r="111" spans="1:12" ht="25.5">
      <c r="A111" s="9"/>
      <c r="B111" s="9"/>
      <c r="C111" s="35"/>
      <c r="D111" s="10">
        <v>41532</v>
      </c>
      <c r="E111" s="236" t="s">
        <v>95</v>
      </c>
      <c r="F111" s="236"/>
      <c r="G111" s="236"/>
      <c r="H111" s="236"/>
      <c r="I111" s="236"/>
      <c r="J111" s="47">
        <f t="shared" si="1"/>
        <v>2500</v>
      </c>
      <c r="K111" s="47">
        <f>[1]Sheet1!K112</f>
        <v>2500</v>
      </c>
    </row>
    <row r="112" spans="1:12" ht="26.25">
      <c r="A112" s="9"/>
      <c r="B112" s="9"/>
      <c r="C112" s="35">
        <v>417</v>
      </c>
      <c r="D112" s="237" t="s">
        <v>96</v>
      </c>
      <c r="E112" s="237"/>
      <c r="F112" s="237"/>
      <c r="G112" s="237"/>
      <c r="H112" s="237"/>
      <c r="I112" s="237"/>
      <c r="J112" s="43">
        <f>SUM(J113)</f>
        <v>50000</v>
      </c>
      <c r="K112" s="43">
        <f>[1]Sheet1!K113</f>
        <v>50000</v>
      </c>
    </row>
    <row r="113" spans="1:12" ht="25.5">
      <c r="A113" s="9"/>
      <c r="B113" s="9"/>
      <c r="C113" s="35"/>
      <c r="D113" s="10">
        <v>4171</v>
      </c>
      <c r="E113" s="236" t="s">
        <v>97</v>
      </c>
      <c r="F113" s="236"/>
      <c r="G113" s="236"/>
      <c r="H113" s="236"/>
      <c r="I113" s="236"/>
      <c r="J113" s="47">
        <f>SUM(J286)</f>
        <v>50000</v>
      </c>
      <c r="K113" s="47">
        <f>[1]Sheet1!K114</f>
        <v>50000</v>
      </c>
      <c r="L113" s="112"/>
    </row>
    <row r="114" spans="1:12" ht="26.25">
      <c r="A114" s="9"/>
      <c r="B114" s="9"/>
      <c r="C114" s="35">
        <v>418</v>
      </c>
      <c r="D114" s="237" t="s">
        <v>98</v>
      </c>
      <c r="E114" s="237"/>
      <c r="F114" s="237"/>
      <c r="G114" s="237"/>
      <c r="H114" s="237"/>
      <c r="I114" s="237"/>
      <c r="J114" s="43">
        <f>SUM(J115)</f>
        <v>550000</v>
      </c>
      <c r="K114" s="43">
        <f>[1]Sheet1!K115</f>
        <v>550000</v>
      </c>
    </row>
    <row r="115" spans="1:12" ht="25.5">
      <c r="A115" s="9"/>
      <c r="B115" s="9"/>
      <c r="C115" s="35"/>
      <c r="D115" s="10">
        <v>41811</v>
      </c>
      <c r="E115" s="236" t="s">
        <v>99</v>
      </c>
      <c r="F115" s="236"/>
      <c r="G115" s="236"/>
      <c r="H115" s="236"/>
      <c r="I115" s="236"/>
      <c r="J115" s="47">
        <f>SUM(J388)</f>
        <v>550000</v>
      </c>
      <c r="K115" s="47">
        <f>[1]Sheet1!K116</f>
        <v>550000</v>
      </c>
    </row>
    <row r="116" spans="1:12" ht="26.25">
      <c r="A116" s="9"/>
      <c r="B116" s="9"/>
      <c r="C116" s="35">
        <v>419</v>
      </c>
      <c r="D116" s="237" t="s">
        <v>100</v>
      </c>
      <c r="E116" s="237"/>
      <c r="F116" s="237"/>
      <c r="G116" s="237"/>
      <c r="H116" s="237"/>
      <c r="I116" s="237"/>
      <c r="J116" s="43">
        <f>SUM(J117:J123)</f>
        <v>144000</v>
      </c>
      <c r="K116" s="43">
        <f>[1]Sheet1!K117</f>
        <v>163500</v>
      </c>
    </row>
    <row r="117" spans="1:12" ht="25.5">
      <c r="A117" s="9"/>
      <c r="B117" s="9"/>
      <c r="C117" s="35"/>
      <c r="D117" s="10">
        <v>4191</v>
      </c>
      <c r="E117" s="236" t="s">
        <v>101</v>
      </c>
      <c r="F117" s="236"/>
      <c r="G117" s="236"/>
      <c r="H117" s="236"/>
      <c r="I117" s="236"/>
      <c r="J117" s="47">
        <f>SUM(J211,J288,J337,J390)</f>
        <v>52000</v>
      </c>
      <c r="K117" s="47">
        <f>[1]Sheet1!K118</f>
        <v>52000</v>
      </c>
    </row>
    <row r="118" spans="1:12" ht="25.5">
      <c r="A118" s="9"/>
      <c r="B118" s="9"/>
      <c r="C118" s="35"/>
      <c r="D118" s="10">
        <v>4192</v>
      </c>
      <c r="E118" s="236" t="s">
        <v>102</v>
      </c>
      <c r="F118" s="236"/>
      <c r="G118" s="236"/>
      <c r="H118" s="236"/>
      <c r="I118" s="236"/>
      <c r="J118" s="47">
        <f>SUM(J289)</f>
        <v>8000</v>
      </c>
      <c r="K118" s="47">
        <f>[1]Sheet1!K119</f>
        <v>15000</v>
      </c>
    </row>
    <row r="119" spans="1:12" ht="25.5">
      <c r="A119" s="9"/>
      <c r="B119" s="9"/>
      <c r="C119" s="35"/>
      <c r="D119" s="10">
        <v>4193</v>
      </c>
      <c r="E119" s="236" t="s">
        <v>103</v>
      </c>
      <c r="F119" s="236"/>
      <c r="G119" s="236"/>
      <c r="H119" s="236"/>
      <c r="I119" s="236"/>
      <c r="J119" s="47">
        <f>SUM(J293)</f>
        <v>22500</v>
      </c>
      <c r="K119" s="47">
        <f>[1]Sheet1!K120</f>
        <v>31000</v>
      </c>
    </row>
    <row r="120" spans="1:12" ht="25.5">
      <c r="A120" s="9"/>
      <c r="B120" s="9"/>
      <c r="C120" s="35"/>
      <c r="D120" s="10">
        <v>4194</v>
      </c>
      <c r="E120" s="236" t="s">
        <v>104</v>
      </c>
      <c r="F120" s="236"/>
      <c r="G120" s="236"/>
      <c r="H120" s="236"/>
      <c r="I120" s="236"/>
      <c r="J120" s="47">
        <f t="shared" ref="J120:J122" si="2">SUM(J290)</f>
        <v>7000</v>
      </c>
      <c r="K120" s="47">
        <f>[1]Sheet1!K121</f>
        <v>11000</v>
      </c>
    </row>
    <row r="121" spans="1:12" ht="25.5">
      <c r="A121" s="9"/>
      <c r="B121" s="9"/>
      <c r="C121" s="35"/>
      <c r="D121" s="10">
        <v>4195</v>
      </c>
      <c r="E121" s="236" t="s">
        <v>105</v>
      </c>
      <c r="F121" s="236"/>
      <c r="G121" s="236"/>
      <c r="H121" s="236"/>
      <c r="I121" s="236"/>
      <c r="J121" s="47">
        <f t="shared" si="2"/>
        <v>10000</v>
      </c>
      <c r="K121" s="47">
        <f>[1]Sheet1!K122</f>
        <v>10000</v>
      </c>
    </row>
    <row r="122" spans="1:12" ht="25.5">
      <c r="A122" s="9"/>
      <c r="B122" s="9"/>
      <c r="C122" s="35"/>
      <c r="D122" s="10">
        <v>4196</v>
      </c>
      <c r="E122" s="236" t="s">
        <v>106</v>
      </c>
      <c r="F122" s="236"/>
      <c r="G122" s="236"/>
      <c r="H122" s="236"/>
      <c r="I122" s="236"/>
      <c r="J122" s="47">
        <f t="shared" si="2"/>
        <v>6500</v>
      </c>
      <c r="K122" s="47">
        <f>[1]Sheet1!K123</f>
        <v>6500</v>
      </c>
    </row>
    <row r="123" spans="1:12" ht="25.5">
      <c r="A123" s="9"/>
      <c r="B123" s="9"/>
      <c r="C123" s="35"/>
      <c r="D123" s="10">
        <v>4199</v>
      </c>
      <c r="E123" s="236" t="s">
        <v>107</v>
      </c>
      <c r="F123" s="236"/>
      <c r="G123" s="236"/>
      <c r="H123" s="236"/>
      <c r="I123" s="236"/>
      <c r="J123" s="47">
        <f>SUM(J294)</f>
        <v>38000</v>
      </c>
      <c r="K123" s="47">
        <f>[1]Sheet1!K124</f>
        <v>38000</v>
      </c>
    </row>
    <row r="124" spans="1:12" ht="26.25">
      <c r="A124" s="9"/>
      <c r="B124" s="9"/>
      <c r="C124" s="36">
        <v>431</v>
      </c>
      <c r="D124" s="341" t="s">
        <v>108</v>
      </c>
      <c r="E124" s="341"/>
      <c r="F124" s="341"/>
      <c r="G124" s="341"/>
      <c r="H124" s="341"/>
      <c r="I124" s="341"/>
      <c r="J124" s="37">
        <f>SUM(J125:J132)</f>
        <v>645800</v>
      </c>
      <c r="K124" s="37">
        <f>[1]Sheet1!K125</f>
        <v>965870</v>
      </c>
    </row>
    <row r="125" spans="1:12" ht="25.5">
      <c r="A125" s="9"/>
      <c r="B125" s="9"/>
      <c r="C125" s="35"/>
      <c r="D125" s="10">
        <v>4313</v>
      </c>
      <c r="E125" s="236" t="s">
        <v>109</v>
      </c>
      <c r="F125" s="236"/>
      <c r="G125" s="236"/>
      <c r="H125" s="236"/>
      <c r="I125" s="236"/>
      <c r="J125" s="47">
        <v>47800</v>
      </c>
      <c r="K125" s="47">
        <f>[1]Sheet1!K126</f>
        <v>47800</v>
      </c>
    </row>
    <row r="126" spans="1:12" ht="25.5">
      <c r="A126" s="9"/>
      <c r="B126" s="9"/>
      <c r="C126" s="35"/>
      <c r="D126" s="10">
        <v>43131</v>
      </c>
      <c r="E126" s="236" t="s">
        <v>110</v>
      </c>
      <c r="F126" s="236"/>
      <c r="G126" s="236"/>
      <c r="H126" s="236"/>
      <c r="I126" s="236"/>
      <c r="J126" s="47">
        <v>240000</v>
      </c>
      <c r="K126" s="47">
        <f>[1]Sheet1!K127</f>
        <v>296000</v>
      </c>
    </row>
    <row r="127" spans="1:12" ht="25.5">
      <c r="A127" s="9"/>
      <c r="B127" s="9"/>
      <c r="C127" s="35"/>
      <c r="D127" s="10">
        <v>43132</v>
      </c>
      <c r="E127" s="236" t="s">
        <v>111</v>
      </c>
      <c r="F127" s="236"/>
      <c r="G127" s="236"/>
      <c r="H127" s="236"/>
      <c r="I127" s="236"/>
      <c r="J127" s="47">
        <v>80000</v>
      </c>
      <c r="K127" s="47">
        <f>[1]Sheet1!K128</f>
        <v>115000</v>
      </c>
    </row>
    <row r="128" spans="1:12" ht="25.5">
      <c r="A128" s="9"/>
      <c r="B128" s="9"/>
      <c r="C128" s="35"/>
      <c r="D128" s="10">
        <v>4314</v>
      </c>
      <c r="E128" s="236" t="s">
        <v>112</v>
      </c>
      <c r="F128" s="236"/>
      <c r="G128" s="236"/>
      <c r="H128" s="236"/>
      <c r="I128" s="236"/>
      <c r="J128" s="44">
        <v>38000</v>
      </c>
      <c r="K128" s="44">
        <f>[1]Sheet1!K129</f>
        <v>38000</v>
      </c>
    </row>
    <row r="129" spans="1:12" ht="25.5">
      <c r="A129" s="9"/>
      <c r="B129" s="9"/>
      <c r="C129" s="35"/>
      <c r="D129" s="10">
        <v>4315</v>
      </c>
      <c r="E129" s="236" t="s">
        <v>113</v>
      </c>
      <c r="F129" s="236"/>
      <c r="G129" s="236"/>
      <c r="H129" s="236"/>
      <c r="I129" s="236"/>
      <c r="J129" s="88">
        <v>84000</v>
      </c>
      <c r="K129" s="88">
        <f>[1]Sheet1!K130</f>
        <v>89000</v>
      </c>
    </row>
    <row r="130" spans="1:12" ht="48" customHeight="1">
      <c r="A130" s="9"/>
      <c r="B130" s="9"/>
      <c r="C130" s="35"/>
      <c r="D130" s="10">
        <v>4316</v>
      </c>
      <c r="E130" s="236" t="s">
        <v>114</v>
      </c>
      <c r="F130" s="236"/>
      <c r="G130" s="236"/>
      <c r="H130" s="236"/>
      <c r="I130" s="236"/>
      <c r="J130" s="47">
        <v>72000</v>
      </c>
      <c r="K130" s="47">
        <f>[1]Sheet1!K131</f>
        <v>75100</v>
      </c>
      <c r="L130" s="77"/>
    </row>
    <row r="131" spans="1:12" ht="25.5" customHeight="1">
      <c r="A131" s="9"/>
      <c r="B131" s="9"/>
      <c r="C131" s="35"/>
      <c r="D131" s="10">
        <v>4318</v>
      </c>
      <c r="E131" s="236" t="s">
        <v>115</v>
      </c>
      <c r="F131" s="236"/>
      <c r="G131" s="236"/>
      <c r="H131" s="236"/>
      <c r="I131" s="236"/>
      <c r="J131" s="47">
        <v>15000</v>
      </c>
      <c r="K131" s="47">
        <f>[1]Sheet1!K132</f>
        <v>0</v>
      </c>
      <c r="L131" s="114"/>
    </row>
    <row r="132" spans="1:12" ht="25.5">
      <c r="A132" s="9"/>
      <c r="B132" s="9"/>
      <c r="C132" s="35"/>
      <c r="D132" s="10">
        <v>43181</v>
      </c>
      <c r="E132" s="236" t="s">
        <v>116</v>
      </c>
      <c r="F132" s="236"/>
      <c r="G132" s="236"/>
      <c r="H132" s="236"/>
      <c r="I132" s="236"/>
      <c r="J132" s="88">
        <v>69000</v>
      </c>
      <c r="K132" s="88">
        <f>[1]Sheet1!K133</f>
        <v>73470</v>
      </c>
    </row>
    <row r="133" spans="1:12" ht="39.75" customHeight="1">
      <c r="A133" s="9"/>
      <c r="B133" s="9"/>
      <c r="C133" s="35"/>
      <c r="D133" s="10">
        <v>4319</v>
      </c>
      <c r="E133" s="236" t="s">
        <v>184</v>
      </c>
      <c r="F133" s="236"/>
      <c r="G133" s="236"/>
      <c r="H133" s="236"/>
      <c r="I133" s="236"/>
      <c r="J133" s="47">
        <v>231500</v>
      </c>
      <c r="K133" s="47">
        <f>[1]Sheet1!K134</f>
        <v>231500</v>
      </c>
      <c r="L133" s="115"/>
    </row>
    <row r="134" spans="1:12" ht="26.25">
      <c r="A134" s="9"/>
      <c r="B134" s="9"/>
      <c r="C134" s="35">
        <v>432</v>
      </c>
      <c r="D134" s="207" t="s">
        <v>118</v>
      </c>
      <c r="E134" s="208"/>
      <c r="F134" s="208"/>
      <c r="G134" s="208"/>
      <c r="H134" s="208"/>
      <c r="I134" s="209"/>
      <c r="J134" s="43">
        <v>700000</v>
      </c>
      <c r="K134" s="43">
        <f>[1]Sheet1!K135</f>
        <v>1083000</v>
      </c>
    </row>
    <row r="135" spans="1:12" ht="25.5">
      <c r="A135" s="9"/>
      <c r="B135" s="9"/>
      <c r="C135" s="35"/>
      <c r="D135" s="144">
        <v>4326</v>
      </c>
      <c r="E135" s="210" t="s">
        <v>302</v>
      </c>
      <c r="F135" s="211"/>
      <c r="G135" s="211"/>
      <c r="H135" s="211"/>
      <c r="I135" s="212"/>
      <c r="J135" s="88">
        <v>700000</v>
      </c>
      <c r="K135" s="88">
        <f>[1]Sheet1!K136</f>
        <v>1083000</v>
      </c>
    </row>
    <row r="136" spans="1:12" s="7" customFormat="1" ht="41.25" customHeight="1">
      <c r="A136" s="26"/>
      <c r="B136" s="26"/>
      <c r="C136" s="35">
        <v>441</v>
      </c>
      <c r="D136" s="207" t="s">
        <v>119</v>
      </c>
      <c r="E136" s="208"/>
      <c r="F136" s="208"/>
      <c r="G136" s="208"/>
      <c r="H136" s="208"/>
      <c r="I136" s="209"/>
      <c r="J136" s="43">
        <v>2615389.16</v>
      </c>
      <c r="K136" s="43">
        <f>[1]Sheet1!K137</f>
        <v>2235684.98</v>
      </c>
      <c r="L136" s="116"/>
    </row>
    <row r="137" spans="1:12" ht="25.5">
      <c r="A137" s="9"/>
      <c r="B137" s="9"/>
      <c r="C137" s="35"/>
      <c r="D137" s="144">
        <v>4412</v>
      </c>
      <c r="E137" s="210" t="s">
        <v>120</v>
      </c>
      <c r="F137" s="211"/>
      <c r="G137" s="211"/>
      <c r="H137" s="211"/>
      <c r="I137" s="212"/>
      <c r="J137" s="47">
        <v>12000</v>
      </c>
      <c r="K137" s="47">
        <f>[1]Sheet1!K138</f>
        <v>222000</v>
      </c>
      <c r="L137" s="93"/>
    </row>
    <row r="138" spans="1:12" ht="25.5">
      <c r="A138" s="9"/>
      <c r="B138" s="9"/>
      <c r="C138" s="35"/>
      <c r="D138" s="144">
        <v>441201</v>
      </c>
      <c r="E138" s="348" t="s">
        <v>303</v>
      </c>
      <c r="F138" s="349"/>
      <c r="G138" s="349"/>
      <c r="H138" s="349"/>
      <c r="I138" s="350"/>
      <c r="J138" s="47">
        <v>192600</v>
      </c>
      <c r="K138" s="47">
        <f>[1]Sheet1!K139</f>
        <v>122600</v>
      </c>
    </row>
    <row r="139" spans="1:12" ht="48" customHeight="1">
      <c r="A139" s="9"/>
      <c r="B139" s="9"/>
      <c r="C139" s="35"/>
      <c r="D139" s="144">
        <v>4413</v>
      </c>
      <c r="E139" s="210" t="s">
        <v>121</v>
      </c>
      <c r="F139" s="211"/>
      <c r="G139" s="211"/>
      <c r="H139" s="211"/>
      <c r="I139" s="212"/>
      <c r="J139" s="47">
        <v>600000</v>
      </c>
      <c r="K139" s="47">
        <f>[1]Sheet1!K140</f>
        <v>0</v>
      </c>
    </row>
    <row r="140" spans="1:12" ht="25.5">
      <c r="A140" s="9"/>
      <c r="B140" s="9"/>
      <c r="C140" s="35"/>
      <c r="D140" s="144">
        <v>4414</v>
      </c>
      <c r="E140" s="210" t="s">
        <v>122</v>
      </c>
      <c r="F140" s="211"/>
      <c r="G140" s="211"/>
      <c r="H140" s="211"/>
      <c r="I140" s="212"/>
      <c r="J140" s="47">
        <v>400000</v>
      </c>
      <c r="K140" s="47">
        <f>[1]Sheet1!K141</f>
        <v>110000</v>
      </c>
      <c r="L140" s="117"/>
    </row>
    <row r="141" spans="1:12" ht="25.5">
      <c r="A141" s="9"/>
      <c r="B141" s="9"/>
      <c r="C141" s="35"/>
      <c r="D141" s="144">
        <v>4415</v>
      </c>
      <c r="E141" s="210" t="s">
        <v>123</v>
      </c>
      <c r="F141" s="211"/>
      <c r="G141" s="211"/>
      <c r="H141" s="211"/>
      <c r="I141" s="212"/>
      <c r="J141" s="47">
        <v>200000</v>
      </c>
      <c r="K141" s="47">
        <f>[1]Sheet1!K142</f>
        <v>520000</v>
      </c>
      <c r="L141" s="117"/>
    </row>
    <row r="142" spans="1:12" ht="25.5">
      <c r="A142" s="9"/>
      <c r="B142" s="9"/>
      <c r="C142" s="35"/>
      <c r="D142" s="144">
        <v>4416</v>
      </c>
      <c r="E142" s="210" t="s">
        <v>124</v>
      </c>
      <c r="F142" s="211"/>
      <c r="G142" s="211"/>
      <c r="H142" s="211"/>
      <c r="I142" s="212"/>
      <c r="J142" s="47">
        <v>355789.16</v>
      </c>
      <c r="K142" s="47">
        <f>[1]Sheet1!K143</f>
        <v>406084.98</v>
      </c>
    </row>
    <row r="143" spans="1:12" ht="25.5">
      <c r="A143" s="9"/>
      <c r="B143" s="9"/>
      <c r="C143" s="35"/>
      <c r="D143" s="144">
        <v>4419</v>
      </c>
      <c r="E143" s="318" t="s">
        <v>125</v>
      </c>
      <c r="F143" s="319"/>
      <c r="G143" s="319"/>
      <c r="H143" s="319"/>
      <c r="I143" s="320"/>
      <c r="J143" s="47">
        <v>855000</v>
      </c>
      <c r="K143" s="47">
        <f>[1]Sheet1!K144</f>
        <v>855000</v>
      </c>
    </row>
    <row r="144" spans="1:12" ht="26.25">
      <c r="A144" s="9"/>
      <c r="B144" s="9"/>
      <c r="C144" s="35">
        <v>461</v>
      </c>
      <c r="D144" s="144"/>
      <c r="E144" s="330" t="s">
        <v>290</v>
      </c>
      <c r="F144" s="331"/>
      <c r="G144" s="331"/>
      <c r="H144" s="331"/>
      <c r="I144" s="332"/>
      <c r="J144" s="43">
        <v>310000</v>
      </c>
      <c r="K144" s="43">
        <f>[1]Sheet1!K145</f>
        <v>542000</v>
      </c>
    </row>
    <row r="145" spans="1:12" ht="25.5">
      <c r="A145" s="9"/>
      <c r="B145" s="9"/>
      <c r="C145" s="35"/>
      <c r="D145" s="144">
        <v>4611</v>
      </c>
      <c r="E145" s="318" t="s">
        <v>290</v>
      </c>
      <c r="F145" s="319"/>
      <c r="G145" s="319"/>
      <c r="H145" s="319"/>
      <c r="I145" s="320"/>
      <c r="J145" s="47">
        <v>310000</v>
      </c>
      <c r="K145" s="47">
        <f>[1]Sheet1!K146</f>
        <v>542000</v>
      </c>
    </row>
    <row r="146" spans="1:12" ht="26.25">
      <c r="A146" s="9"/>
      <c r="B146" s="9"/>
      <c r="C146" s="35">
        <v>463</v>
      </c>
      <c r="D146" s="207" t="s">
        <v>126</v>
      </c>
      <c r="E146" s="208"/>
      <c r="F146" s="208"/>
      <c r="G146" s="208"/>
      <c r="H146" s="208"/>
      <c r="I146" s="209"/>
      <c r="J146" s="43">
        <v>10000</v>
      </c>
      <c r="K146" s="43">
        <f>[1]Sheet1!K147</f>
        <v>10000</v>
      </c>
    </row>
    <row r="147" spans="1:12" ht="25.5">
      <c r="A147" s="9"/>
      <c r="B147" s="9"/>
      <c r="C147" s="35"/>
      <c r="D147" s="144">
        <v>4630</v>
      </c>
      <c r="E147" s="210" t="s">
        <v>126</v>
      </c>
      <c r="F147" s="211"/>
      <c r="G147" s="211"/>
      <c r="H147" s="211"/>
      <c r="I147" s="212"/>
      <c r="J147" s="44">
        <v>10000</v>
      </c>
      <c r="K147" s="44">
        <f>[1]Sheet1!K148</f>
        <v>10000</v>
      </c>
    </row>
    <row r="148" spans="1:12" ht="26.25">
      <c r="A148" s="9"/>
      <c r="B148" s="9"/>
      <c r="C148" s="35">
        <v>47</v>
      </c>
      <c r="D148" s="207" t="s">
        <v>127</v>
      </c>
      <c r="E148" s="208"/>
      <c r="F148" s="208"/>
      <c r="G148" s="208"/>
      <c r="H148" s="208"/>
      <c r="I148" s="209"/>
      <c r="J148" s="43">
        <v>156000</v>
      </c>
      <c r="K148" s="43">
        <f>[1]Sheet1!K149</f>
        <v>182000</v>
      </c>
    </row>
    <row r="149" spans="1:12" ht="25.5">
      <c r="A149" s="9"/>
      <c r="B149" s="9"/>
      <c r="C149" s="35"/>
      <c r="D149" s="144">
        <v>4710</v>
      </c>
      <c r="E149" s="210" t="s">
        <v>128</v>
      </c>
      <c r="F149" s="211"/>
      <c r="G149" s="211"/>
      <c r="H149" s="211"/>
      <c r="I149" s="212"/>
      <c r="J149" s="89">
        <v>141000</v>
      </c>
      <c r="K149" s="89">
        <f>[1]Sheet1!K150</f>
        <v>167000</v>
      </c>
    </row>
    <row r="150" spans="1:12" ht="26.25" thickBot="1">
      <c r="A150" s="9"/>
      <c r="B150" s="9"/>
      <c r="C150" s="41"/>
      <c r="D150" s="11">
        <v>4720</v>
      </c>
      <c r="E150" s="351" t="s">
        <v>129</v>
      </c>
      <c r="F150" s="352"/>
      <c r="G150" s="352"/>
      <c r="H150" s="352"/>
      <c r="I150" s="353"/>
      <c r="J150" s="89">
        <v>15000</v>
      </c>
      <c r="K150" s="89">
        <f>[1]Sheet1!K151</f>
        <v>15000</v>
      </c>
    </row>
    <row r="151" spans="1:12" ht="27" customHeight="1" thickTop="1" thickBot="1">
      <c r="A151" s="9"/>
      <c r="B151" s="9"/>
      <c r="C151" s="42">
        <v>4</v>
      </c>
      <c r="D151" s="323" t="s">
        <v>130</v>
      </c>
      <c r="E151" s="324"/>
      <c r="F151" s="324"/>
      <c r="G151" s="324"/>
      <c r="H151" s="324"/>
      <c r="I151" s="325"/>
      <c r="J151" s="153">
        <v>8053987.1600000001</v>
      </c>
      <c r="K151" s="153">
        <f>[1]Sheet1!K152</f>
        <v>8459282.9800000004</v>
      </c>
    </row>
    <row r="152" spans="1:12" ht="27" thickTop="1">
      <c r="A152" s="9"/>
      <c r="B152" s="19"/>
      <c r="C152" s="273" t="s">
        <v>249</v>
      </c>
      <c r="D152" s="273"/>
      <c r="E152" s="273"/>
      <c r="F152" s="273"/>
      <c r="G152" s="273"/>
      <c r="H152" s="273"/>
      <c r="I152" s="273"/>
      <c r="J152" s="273"/>
      <c r="K152" s="83"/>
    </row>
    <row r="153" spans="1:12" ht="25.5">
      <c r="A153" s="9"/>
      <c r="B153" s="20"/>
      <c r="C153" s="248" t="s">
        <v>248</v>
      </c>
      <c r="D153" s="248"/>
      <c r="E153" s="248"/>
      <c r="F153" s="248"/>
      <c r="G153" s="248"/>
      <c r="H153" s="248"/>
      <c r="I153" s="248"/>
      <c r="J153" s="248"/>
      <c r="K153" s="83"/>
    </row>
    <row r="154" spans="1:12" ht="25.5">
      <c r="A154" s="9"/>
      <c r="B154" s="20"/>
      <c r="C154" s="248" t="s">
        <v>250</v>
      </c>
      <c r="D154" s="248"/>
      <c r="E154" s="248"/>
      <c r="F154" s="248"/>
      <c r="G154" s="248"/>
      <c r="H154" s="248"/>
      <c r="I154" s="248"/>
      <c r="J154" s="248"/>
      <c r="K154" s="83"/>
    </row>
    <row r="155" spans="1:12" ht="41.25" customHeight="1">
      <c r="A155" s="2" t="s">
        <v>1</v>
      </c>
      <c r="B155" s="9"/>
      <c r="C155" s="249" t="s">
        <v>251</v>
      </c>
      <c r="D155" s="249"/>
      <c r="E155" s="249"/>
      <c r="F155" s="249"/>
      <c r="G155" s="249"/>
      <c r="H155" s="249"/>
      <c r="I155" s="249"/>
      <c r="J155" s="249"/>
      <c r="K155" s="83"/>
    </row>
    <row r="156" spans="1:12" ht="54" customHeight="1">
      <c r="A156" s="9"/>
      <c r="B156" s="20"/>
      <c r="C156" s="248" t="s">
        <v>252</v>
      </c>
      <c r="D156" s="248"/>
      <c r="E156" s="248"/>
      <c r="F156" s="248"/>
      <c r="G156" s="248"/>
      <c r="H156" s="248"/>
      <c r="I156" s="248"/>
      <c r="J156" s="248"/>
      <c r="K156" s="83"/>
    </row>
    <row r="157" spans="1:12" ht="27.75" customHeight="1">
      <c r="A157" s="9"/>
      <c r="B157" s="9"/>
      <c r="C157" s="249" t="s">
        <v>253</v>
      </c>
      <c r="D157" s="249"/>
      <c r="E157" s="249"/>
      <c r="F157" s="249"/>
      <c r="G157" s="249"/>
      <c r="H157" s="249"/>
      <c r="I157" s="249"/>
      <c r="J157" s="249"/>
      <c r="K157" s="118"/>
    </row>
    <row r="158" spans="1:12" ht="59.25" customHeight="1">
      <c r="A158" s="9"/>
      <c r="B158" s="21"/>
      <c r="C158" s="248" t="s">
        <v>254</v>
      </c>
      <c r="D158" s="248"/>
      <c r="E158" s="248"/>
      <c r="F158" s="248"/>
      <c r="G158" s="248"/>
      <c r="H158" s="248"/>
      <c r="I158" s="248"/>
      <c r="J158" s="248"/>
      <c r="K158" s="118"/>
    </row>
    <row r="159" spans="1:12" ht="70.5" customHeight="1">
      <c r="A159" s="9"/>
      <c r="B159" s="21"/>
      <c r="C159" s="248" t="s">
        <v>255</v>
      </c>
      <c r="D159" s="248"/>
      <c r="E159" s="248"/>
      <c r="F159" s="248"/>
      <c r="G159" s="248"/>
      <c r="H159" s="248"/>
      <c r="I159" s="248"/>
      <c r="J159" s="248"/>
      <c r="K159" s="118"/>
      <c r="L159"/>
    </row>
    <row r="160" spans="1:12" ht="153" customHeight="1">
      <c r="A160" s="9"/>
      <c r="B160" s="21"/>
      <c r="C160" s="248" t="s">
        <v>256</v>
      </c>
      <c r="D160" s="248"/>
      <c r="E160" s="248"/>
      <c r="F160" s="248"/>
      <c r="G160" s="248"/>
      <c r="H160" s="248"/>
      <c r="I160" s="248"/>
      <c r="J160" s="248"/>
      <c r="K160" s="118"/>
    </row>
    <row r="161" spans="1:11" ht="113.25" customHeight="1">
      <c r="A161" s="9"/>
      <c r="B161" s="21"/>
      <c r="C161" s="248" t="s">
        <v>257</v>
      </c>
      <c r="D161" s="248"/>
      <c r="E161" s="248"/>
      <c r="F161" s="248"/>
      <c r="G161" s="248"/>
      <c r="H161" s="248"/>
      <c r="I161" s="248"/>
      <c r="J161" s="248"/>
      <c r="K161" s="118"/>
    </row>
    <row r="162" spans="1:11" ht="26.25">
      <c r="A162" s="9"/>
      <c r="B162" s="9"/>
      <c r="C162" s="273" t="s">
        <v>258</v>
      </c>
      <c r="D162" s="273"/>
      <c r="E162" s="273"/>
      <c r="F162" s="273"/>
      <c r="G162" s="273"/>
      <c r="H162" s="273"/>
      <c r="I162" s="273"/>
      <c r="J162" s="273"/>
      <c r="K162" s="118"/>
    </row>
    <row r="163" spans="1:11" ht="107.25" customHeight="1">
      <c r="A163" s="9"/>
      <c r="B163" s="21"/>
      <c r="C163" s="248" t="s">
        <v>259</v>
      </c>
      <c r="D163" s="248"/>
      <c r="E163" s="248"/>
      <c r="F163" s="248"/>
      <c r="G163" s="248"/>
      <c r="H163" s="248"/>
      <c r="I163" s="248"/>
      <c r="J163" s="248"/>
      <c r="K163" s="113"/>
    </row>
    <row r="164" spans="1:11" ht="26.25">
      <c r="A164" s="9"/>
      <c r="B164" s="9"/>
      <c r="C164" s="249" t="s">
        <v>260</v>
      </c>
      <c r="D164" s="249"/>
      <c r="E164" s="249"/>
      <c r="F164" s="249"/>
      <c r="G164" s="249"/>
      <c r="H164" s="249"/>
      <c r="I164" s="249"/>
      <c r="J164" s="249"/>
    </row>
    <row r="165" spans="1:11" ht="63.75" customHeight="1">
      <c r="A165" s="9"/>
      <c r="B165" s="27"/>
      <c r="C165" s="265" t="s">
        <v>261</v>
      </c>
      <c r="D165" s="265"/>
      <c r="E165" s="265"/>
      <c r="F165" s="265"/>
      <c r="G165" s="265"/>
      <c r="H165" s="265"/>
      <c r="I165" s="265"/>
      <c r="J165" s="265"/>
    </row>
    <row r="166" spans="1:11" ht="26.25">
      <c r="A166" s="9"/>
      <c r="B166" s="9"/>
      <c r="C166" s="249" t="s">
        <v>262</v>
      </c>
      <c r="D166" s="249"/>
      <c r="E166" s="249"/>
      <c r="F166" s="249"/>
      <c r="G166" s="249"/>
      <c r="H166" s="249"/>
      <c r="I166" s="249"/>
      <c r="J166" s="249"/>
    </row>
    <row r="167" spans="1:11" ht="81.75" customHeight="1">
      <c r="A167" s="9"/>
      <c r="B167" s="21"/>
      <c r="C167" s="248" t="s">
        <v>263</v>
      </c>
      <c r="D167" s="248"/>
      <c r="E167" s="248"/>
      <c r="F167" s="248"/>
      <c r="G167" s="248"/>
      <c r="H167" s="248"/>
      <c r="I167" s="248"/>
      <c r="J167" s="248"/>
    </row>
    <row r="168" spans="1:11" ht="26.25">
      <c r="A168" s="9"/>
      <c r="B168" s="9"/>
      <c r="C168" s="249" t="s">
        <v>264</v>
      </c>
      <c r="D168" s="249"/>
      <c r="E168" s="249"/>
      <c r="F168" s="249"/>
      <c r="G168" s="249"/>
      <c r="H168" s="249"/>
      <c r="I168" s="249"/>
      <c r="J168" s="249"/>
    </row>
    <row r="169" spans="1:11" ht="67.5" customHeight="1">
      <c r="A169" s="9"/>
      <c r="B169" s="21"/>
      <c r="C169" s="248" t="s">
        <v>265</v>
      </c>
      <c r="D169" s="248"/>
      <c r="E169" s="248"/>
      <c r="F169" s="248"/>
      <c r="G169" s="248"/>
      <c r="H169" s="248"/>
      <c r="I169" s="248"/>
      <c r="J169" s="248"/>
    </row>
    <row r="170" spans="1:11" ht="26.25">
      <c r="A170" s="9"/>
      <c r="B170" s="9"/>
      <c r="C170" s="249" t="s">
        <v>266</v>
      </c>
      <c r="D170" s="249"/>
      <c r="E170" s="249"/>
      <c r="F170" s="249"/>
      <c r="G170" s="249"/>
      <c r="H170" s="249"/>
      <c r="I170" s="249"/>
      <c r="J170" s="249"/>
    </row>
    <row r="171" spans="1:11" ht="44.25" customHeight="1">
      <c r="A171" s="9"/>
      <c r="B171" s="9"/>
      <c r="C171" s="248" t="s">
        <v>267</v>
      </c>
      <c r="D171" s="248"/>
      <c r="E171" s="248"/>
      <c r="F171" s="248"/>
      <c r="G171" s="248"/>
      <c r="H171" s="248"/>
      <c r="I171" s="248"/>
      <c r="J171" s="248"/>
    </row>
    <row r="172" spans="1:11" ht="26.25">
      <c r="A172" s="9"/>
      <c r="B172" s="9"/>
      <c r="C172" s="249" t="s">
        <v>268</v>
      </c>
      <c r="D172" s="249"/>
      <c r="E172" s="249"/>
      <c r="F172" s="249"/>
      <c r="G172" s="249"/>
      <c r="H172" s="249"/>
      <c r="I172" s="249"/>
      <c r="J172" s="249"/>
    </row>
    <row r="173" spans="1:11" ht="101.25" customHeight="1">
      <c r="A173" s="9"/>
      <c r="B173" s="9"/>
      <c r="C173" s="248" t="s">
        <v>269</v>
      </c>
      <c r="D173" s="248"/>
      <c r="E173" s="248"/>
      <c r="F173" s="248"/>
      <c r="G173" s="248"/>
      <c r="H173" s="248"/>
      <c r="I173" s="248"/>
      <c r="J173" s="248"/>
    </row>
    <row r="174" spans="1:11" ht="26.25">
      <c r="A174" s="9"/>
      <c r="B174" s="9"/>
      <c r="C174" s="249" t="s">
        <v>270</v>
      </c>
      <c r="D174" s="249"/>
      <c r="E174" s="249"/>
      <c r="F174" s="249"/>
      <c r="G174" s="249"/>
      <c r="H174" s="249"/>
      <c r="I174" s="249"/>
      <c r="J174" s="249"/>
    </row>
    <row r="175" spans="1:11" ht="111.75" customHeight="1">
      <c r="A175" s="9"/>
      <c r="B175" s="9"/>
      <c r="C175" s="248" t="s">
        <v>271</v>
      </c>
      <c r="D175" s="248"/>
      <c r="E175" s="248"/>
      <c r="F175" s="248"/>
      <c r="G175" s="248"/>
      <c r="H175" s="248"/>
      <c r="I175" s="248"/>
      <c r="J175" s="248"/>
    </row>
    <row r="176" spans="1:11" ht="25.5" customHeight="1">
      <c r="A176" s="9"/>
      <c r="B176" s="9"/>
      <c r="C176" s="249" t="s">
        <v>272</v>
      </c>
      <c r="D176" s="249"/>
      <c r="E176" s="249"/>
      <c r="F176" s="249"/>
      <c r="G176" s="249"/>
      <c r="H176" s="249"/>
      <c r="I176" s="249"/>
      <c r="J176" s="249"/>
    </row>
    <row r="177" spans="1:65" ht="72" customHeight="1">
      <c r="A177" s="9"/>
      <c r="B177" s="9"/>
      <c r="C177" s="248" t="s">
        <v>273</v>
      </c>
      <c r="D177" s="248"/>
      <c r="E177" s="248"/>
      <c r="F177" s="248"/>
      <c r="G177" s="248"/>
      <c r="H177" s="248"/>
      <c r="I177" s="248"/>
      <c r="J177" s="248"/>
    </row>
    <row r="178" spans="1:65" ht="78.75" customHeight="1">
      <c r="A178" s="9"/>
      <c r="B178" s="9"/>
      <c r="C178" s="248" t="s">
        <v>274</v>
      </c>
      <c r="D178" s="248"/>
      <c r="E178" s="248"/>
      <c r="F178" s="248"/>
      <c r="G178" s="248"/>
      <c r="H178" s="248"/>
      <c r="I178" s="248"/>
      <c r="J178" s="248"/>
      <c r="L178"/>
    </row>
    <row r="179" spans="1:65" ht="24.75" customHeight="1">
      <c r="A179" s="9"/>
      <c r="B179" s="9"/>
      <c r="C179" s="249" t="s">
        <v>275</v>
      </c>
      <c r="D179" s="249"/>
      <c r="E179" s="249"/>
      <c r="F179" s="249"/>
      <c r="G179" s="249"/>
      <c r="H179" s="249"/>
      <c r="I179" s="249"/>
      <c r="J179" s="249"/>
      <c r="L179"/>
    </row>
    <row r="180" spans="1:65" ht="57.75" customHeight="1">
      <c r="A180" s="9"/>
      <c r="B180" s="9"/>
      <c r="C180" s="248" t="s">
        <v>300</v>
      </c>
      <c r="D180" s="248"/>
      <c r="E180" s="248"/>
      <c r="F180" s="248"/>
      <c r="G180" s="248"/>
      <c r="H180" s="248"/>
      <c r="I180" s="248"/>
      <c r="J180" s="248"/>
      <c r="L180"/>
    </row>
    <row r="181" spans="1:65" ht="39" customHeight="1">
      <c r="A181" s="9"/>
      <c r="B181" s="9"/>
      <c r="C181" s="249" t="s">
        <v>276</v>
      </c>
      <c r="D181" s="249"/>
      <c r="E181" s="249"/>
      <c r="F181" s="249"/>
      <c r="G181" s="249"/>
      <c r="H181" s="249"/>
      <c r="I181" s="249"/>
      <c r="J181" s="249"/>
      <c r="L181"/>
    </row>
    <row r="182" spans="1:65" ht="54.75" customHeight="1">
      <c r="A182" s="9"/>
      <c r="B182" s="9"/>
      <c r="C182" s="315" t="s">
        <v>277</v>
      </c>
      <c r="D182" s="315"/>
      <c r="E182" s="315"/>
      <c r="F182" s="315"/>
      <c r="G182" s="315"/>
      <c r="H182" s="315"/>
      <c r="I182" s="315"/>
      <c r="J182" s="315"/>
      <c r="L182"/>
    </row>
    <row r="183" spans="1:65" ht="34.5" customHeight="1">
      <c r="A183" s="9"/>
      <c r="B183" s="9"/>
      <c r="C183" s="249" t="s">
        <v>278</v>
      </c>
      <c r="D183" s="249"/>
      <c r="E183" s="249"/>
      <c r="F183" s="249"/>
      <c r="G183" s="249"/>
      <c r="H183" s="249"/>
      <c r="I183" s="249"/>
      <c r="J183" s="249"/>
      <c r="L183"/>
    </row>
    <row r="184" spans="1:65" ht="106.5" customHeight="1">
      <c r="A184" s="9"/>
      <c r="B184" s="9"/>
      <c r="C184" s="248" t="s">
        <v>279</v>
      </c>
      <c r="D184" s="248"/>
      <c r="E184" s="248"/>
      <c r="F184" s="248"/>
      <c r="G184" s="248"/>
      <c r="H184" s="248"/>
      <c r="I184" s="248"/>
      <c r="J184" s="248"/>
      <c r="L184"/>
    </row>
    <row r="185" spans="1:65" ht="100.5" customHeight="1">
      <c r="A185" s="9"/>
      <c r="B185" s="9"/>
      <c r="C185" s="248" t="s">
        <v>280</v>
      </c>
      <c r="D185" s="248"/>
      <c r="E185" s="248"/>
      <c r="F185" s="248"/>
      <c r="G185" s="248"/>
      <c r="H185" s="248"/>
      <c r="I185" s="248"/>
      <c r="J185" s="248"/>
      <c r="L185"/>
    </row>
    <row r="186" spans="1:65" ht="27" customHeight="1">
      <c r="A186" s="9"/>
      <c r="B186" s="9"/>
      <c r="C186" s="249" t="s">
        <v>281</v>
      </c>
      <c r="D186" s="249"/>
      <c r="E186" s="249"/>
      <c r="F186" s="249"/>
      <c r="G186" s="249"/>
      <c r="H186" s="249"/>
      <c r="I186" s="249"/>
      <c r="J186" s="249"/>
      <c r="L186"/>
    </row>
    <row r="187" spans="1:65" ht="85.5" customHeight="1" thickBot="1">
      <c r="A187" s="9"/>
      <c r="B187" s="376" t="s">
        <v>282</v>
      </c>
      <c r="C187" s="376"/>
      <c r="D187" s="376"/>
      <c r="E187" s="376"/>
      <c r="F187" s="376"/>
      <c r="G187" s="376"/>
      <c r="H187" s="376"/>
      <c r="I187" s="81">
        <v>8459282.9800000004</v>
      </c>
      <c r="J187" s="128"/>
    </row>
    <row r="188" spans="1:65" ht="56.25" customHeight="1" thickTop="1" thickBot="1">
      <c r="A188" s="9"/>
      <c r="B188" s="9"/>
      <c r="C188" s="38" t="s">
        <v>31</v>
      </c>
      <c r="D188" s="39" t="s">
        <v>31</v>
      </c>
      <c r="E188" s="255" t="s">
        <v>131</v>
      </c>
      <c r="F188" s="255"/>
      <c r="G188" s="255"/>
      <c r="H188" s="255"/>
      <c r="I188" s="255"/>
      <c r="J188" s="159" t="s">
        <v>298</v>
      </c>
      <c r="K188" s="145" t="s">
        <v>304</v>
      </c>
    </row>
    <row r="189" spans="1:65" ht="62.25" customHeight="1" thickTop="1" thickBot="1">
      <c r="A189" s="9"/>
      <c r="B189" s="9"/>
      <c r="C189" s="197"/>
      <c r="D189" s="374" t="s">
        <v>132</v>
      </c>
      <c r="E189" s="375"/>
      <c r="F189" s="375"/>
      <c r="G189" s="375"/>
      <c r="H189" s="375"/>
      <c r="I189" s="375"/>
      <c r="J189" s="204"/>
      <c r="K189" s="174"/>
    </row>
    <row r="190" spans="1:65" ht="35.25" customHeight="1" thickTop="1">
      <c r="A190" s="9"/>
      <c r="B190" s="9"/>
      <c r="C190" s="48">
        <v>411</v>
      </c>
      <c r="D190" s="310" t="s">
        <v>68</v>
      </c>
      <c r="E190" s="310"/>
      <c r="F190" s="310"/>
      <c r="G190" s="310"/>
      <c r="H190" s="310"/>
      <c r="I190" s="310"/>
      <c r="J190" s="173">
        <f>SUM(J191:J195)</f>
        <v>415478</v>
      </c>
      <c r="K190" s="49">
        <f>SUM(K191:K195)</f>
        <v>396278</v>
      </c>
      <c r="L190"/>
    </row>
    <row r="191" spans="1:65" s="6" customFormat="1" ht="28.5" customHeight="1">
      <c r="A191" s="9"/>
      <c r="B191" s="9"/>
      <c r="C191" s="35"/>
      <c r="D191" s="10">
        <v>4111</v>
      </c>
      <c r="E191" s="236" t="s">
        <v>133</v>
      </c>
      <c r="F191" s="236"/>
      <c r="G191" s="236"/>
      <c r="H191" s="236"/>
      <c r="I191" s="236"/>
      <c r="J191" s="88">
        <f>276000+37320</f>
        <v>313320</v>
      </c>
      <c r="K191" s="88">
        <v>294120</v>
      </c>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row>
    <row r="192" spans="1:65" s="6" customFormat="1" ht="27.75" customHeight="1">
      <c r="A192" s="9"/>
      <c r="B192" s="9"/>
      <c r="C192" s="35"/>
      <c r="D192" s="10">
        <v>4112</v>
      </c>
      <c r="E192" s="236" t="s">
        <v>70</v>
      </c>
      <c r="F192" s="236"/>
      <c r="G192" s="236"/>
      <c r="H192" s="236"/>
      <c r="I192" s="236"/>
      <c r="J192" s="88">
        <f>13200+228</f>
        <v>13428</v>
      </c>
      <c r="K192" s="88">
        <f>13200+228</f>
        <v>13428</v>
      </c>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row>
    <row r="193" spans="1:65" s="6" customFormat="1" ht="31.5" customHeight="1">
      <c r="A193" s="9"/>
      <c r="B193" s="9"/>
      <c r="C193" s="35"/>
      <c r="D193" s="10">
        <v>4113</v>
      </c>
      <c r="E193" s="236" t="s">
        <v>134</v>
      </c>
      <c r="F193" s="236"/>
      <c r="G193" s="236"/>
      <c r="H193" s="236"/>
      <c r="I193" s="236"/>
      <c r="J193" s="88">
        <f>52800+7100</f>
        <v>59900</v>
      </c>
      <c r="K193" s="88">
        <f>52800+7100</f>
        <v>59900</v>
      </c>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row>
    <row r="194" spans="1:65" s="6" customFormat="1" ht="27" customHeight="1">
      <c r="A194" s="9"/>
      <c r="B194" s="9"/>
      <c r="C194" s="35"/>
      <c r="D194" s="10">
        <v>4114</v>
      </c>
      <c r="E194" s="236" t="s">
        <v>135</v>
      </c>
      <c r="F194" s="236"/>
      <c r="G194" s="236"/>
      <c r="H194" s="236"/>
      <c r="I194" s="236"/>
      <c r="J194" s="88">
        <f>24000+2880</f>
        <v>26880</v>
      </c>
      <c r="K194" s="88">
        <f>24000+2880</f>
        <v>26880</v>
      </c>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row>
    <row r="195" spans="1:65" s="6" customFormat="1" ht="26.25" customHeight="1">
      <c r="A195" s="9"/>
      <c r="B195" s="9"/>
      <c r="C195" s="35"/>
      <c r="D195" s="10">
        <v>4115</v>
      </c>
      <c r="E195" s="236" t="s">
        <v>136</v>
      </c>
      <c r="F195" s="236"/>
      <c r="G195" s="236"/>
      <c r="H195" s="236"/>
      <c r="I195" s="236"/>
      <c r="J195" s="88">
        <f>1800+150</f>
        <v>1950</v>
      </c>
      <c r="K195" s="88">
        <f>1800+150</f>
        <v>1950</v>
      </c>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row>
    <row r="196" spans="1:65" ht="26.25" customHeight="1">
      <c r="A196" s="9"/>
      <c r="B196" s="9"/>
      <c r="C196" s="35">
        <v>412</v>
      </c>
      <c r="D196" s="237" t="s">
        <v>137</v>
      </c>
      <c r="E196" s="237"/>
      <c r="F196" s="237"/>
      <c r="G196" s="237"/>
      <c r="H196" s="237"/>
      <c r="I196" s="237"/>
      <c r="J196" s="43">
        <f>SUM(J197:J198)</f>
        <v>10000</v>
      </c>
      <c r="K196" s="43">
        <f>SUM(K197:K198)</f>
        <v>10000</v>
      </c>
      <c r="L196"/>
    </row>
    <row r="197" spans="1:65" s="6" customFormat="1" ht="26.25" customHeight="1">
      <c r="A197" s="9"/>
      <c r="B197" s="9"/>
      <c r="C197" s="35"/>
      <c r="D197" s="10">
        <v>4123</v>
      </c>
      <c r="E197" s="236" t="s">
        <v>138</v>
      </c>
      <c r="F197" s="236"/>
      <c r="G197" s="236"/>
      <c r="H197" s="236"/>
      <c r="I197" s="236"/>
      <c r="J197" s="44">
        <v>0</v>
      </c>
      <c r="K197" s="44">
        <v>0</v>
      </c>
      <c r="L197" s="1"/>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row>
    <row r="198" spans="1:65" s="6" customFormat="1" ht="27.75" customHeight="1">
      <c r="A198" s="9"/>
      <c r="B198" s="9"/>
      <c r="C198" s="35"/>
      <c r="D198" s="10">
        <v>4127</v>
      </c>
      <c r="E198" s="236" t="s">
        <v>139</v>
      </c>
      <c r="F198" s="236"/>
      <c r="G198" s="236"/>
      <c r="H198" s="236"/>
      <c r="I198" s="236"/>
      <c r="J198" s="44">
        <v>10000</v>
      </c>
      <c r="K198" s="44">
        <v>10000</v>
      </c>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row>
    <row r="199" spans="1:65" s="6" customFormat="1" ht="26.25" customHeight="1">
      <c r="A199" s="9"/>
      <c r="B199" s="9"/>
      <c r="C199" s="35">
        <v>413</v>
      </c>
      <c r="D199" s="237" t="s">
        <v>77</v>
      </c>
      <c r="E199" s="237"/>
      <c r="F199" s="237"/>
      <c r="G199" s="237"/>
      <c r="H199" s="237"/>
      <c r="I199" s="237"/>
      <c r="J199" s="45">
        <f>SUM(J200)</f>
        <v>50000</v>
      </c>
      <c r="K199" s="45">
        <f>SUM(K200)</f>
        <v>50000</v>
      </c>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row>
    <row r="200" spans="1:65" s="6" customFormat="1" ht="30" customHeight="1">
      <c r="A200" s="9"/>
      <c r="B200" s="9"/>
      <c r="C200" s="35"/>
      <c r="D200" s="10">
        <v>4135</v>
      </c>
      <c r="E200" s="236" t="s">
        <v>140</v>
      </c>
      <c r="F200" s="236"/>
      <c r="G200" s="236"/>
      <c r="H200" s="236"/>
      <c r="I200" s="236"/>
      <c r="J200" s="44">
        <v>50000</v>
      </c>
      <c r="K200" s="44">
        <v>50000</v>
      </c>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row>
    <row r="201" spans="1:65" s="6" customFormat="1" ht="28.5" customHeight="1">
      <c r="A201" s="9"/>
      <c r="B201" s="9"/>
      <c r="C201" s="35">
        <v>414</v>
      </c>
      <c r="D201" s="237" t="s">
        <v>141</v>
      </c>
      <c r="E201" s="237"/>
      <c r="F201" s="237"/>
      <c r="G201" s="237"/>
      <c r="H201" s="237"/>
      <c r="I201" s="237"/>
      <c r="J201" s="45">
        <f>SUM(J202:J205)</f>
        <v>71000</v>
      </c>
      <c r="K201" s="45">
        <f>SUM(K202:K205)</f>
        <v>73000</v>
      </c>
      <c r="L201" s="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row>
    <row r="202" spans="1:65" s="6" customFormat="1" ht="25.5" customHeight="1">
      <c r="A202" s="9"/>
      <c r="B202" s="9"/>
      <c r="C202" s="35"/>
      <c r="D202" s="10">
        <v>4141</v>
      </c>
      <c r="E202" s="236" t="s">
        <v>83</v>
      </c>
      <c r="F202" s="236"/>
      <c r="G202" s="236"/>
      <c r="H202" s="236"/>
      <c r="I202" s="236"/>
      <c r="J202" s="44">
        <v>5000</v>
      </c>
      <c r="K202" s="44">
        <v>4000</v>
      </c>
      <c r="L202" s="1"/>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row>
    <row r="203" spans="1:65" s="6" customFormat="1" ht="26.25" customHeight="1">
      <c r="A203" s="9"/>
      <c r="B203" s="9"/>
      <c r="C203" s="35"/>
      <c r="D203" s="10">
        <v>4142</v>
      </c>
      <c r="E203" s="236" t="s">
        <v>155</v>
      </c>
      <c r="F203" s="236"/>
      <c r="G203" s="236"/>
      <c r="H203" s="236"/>
      <c r="I203" s="236"/>
      <c r="J203" s="44">
        <v>15000</v>
      </c>
      <c r="K203" s="44">
        <v>18000</v>
      </c>
      <c r="L203" s="1"/>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row>
    <row r="204" spans="1:65" s="6" customFormat="1" ht="35.25" customHeight="1">
      <c r="A204" s="9"/>
      <c r="B204" s="9"/>
      <c r="C204" s="35"/>
      <c r="D204" s="10">
        <v>4148</v>
      </c>
      <c r="E204" s="236" t="s">
        <v>142</v>
      </c>
      <c r="F204" s="236"/>
      <c r="G204" s="236"/>
      <c r="H204" s="236"/>
      <c r="I204" s="236"/>
      <c r="J204" s="44">
        <v>1000</v>
      </c>
      <c r="K204" s="44">
        <v>1000</v>
      </c>
      <c r="L204" s="1"/>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row>
    <row r="205" spans="1:65" s="6" customFormat="1" ht="28.5" customHeight="1">
      <c r="A205" s="9"/>
      <c r="B205" s="9"/>
      <c r="C205" s="35"/>
      <c r="D205" s="10">
        <v>4149</v>
      </c>
      <c r="E205" s="236" t="s">
        <v>143</v>
      </c>
      <c r="F205" s="236"/>
      <c r="G205" s="236"/>
      <c r="H205" s="236"/>
      <c r="I205" s="236"/>
      <c r="J205" s="44">
        <v>50000</v>
      </c>
      <c r="K205" s="44">
        <v>50000</v>
      </c>
      <c r="L205" s="1"/>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row>
    <row r="206" spans="1:65" ht="30.75" customHeight="1">
      <c r="A206" s="9"/>
      <c r="B206" s="9"/>
      <c r="C206" s="35">
        <v>415</v>
      </c>
      <c r="D206" s="237" t="s">
        <v>92</v>
      </c>
      <c r="E206" s="237"/>
      <c r="F206" s="237"/>
      <c r="G206" s="237"/>
      <c r="H206" s="237"/>
      <c r="I206" s="237"/>
      <c r="J206" s="45">
        <f>SUM(J207:J209)</f>
        <v>23500</v>
      </c>
      <c r="K206" s="45">
        <f>SUM(K207:K209)</f>
        <v>29500</v>
      </c>
    </row>
    <row r="207" spans="1:65" s="6" customFormat="1" ht="30.75" customHeight="1">
      <c r="A207" s="9"/>
      <c r="B207" s="9"/>
      <c r="C207" s="35"/>
      <c r="D207" s="10">
        <v>4152</v>
      </c>
      <c r="E207" s="236" t="s">
        <v>144</v>
      </c>
      <c r="F207" s="236"/>
      <c r="G207" s="236"/>
      <c r="H207" s="236"/>
      <c r="I207" s="236"/>
      <c r="J207" s="32">
        <v>6000</v>
      </c>
      <c r="K207" s="32">
        <v>7000</v>
      </c>
      <c r="L207" s="1"/>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row>
    <row r="208" spans="1:65" s="6" customFormat="1" ht="31.5" customHeight="1">
      <c r="A208" s="9"/>
      <c r="B208" s="9"/>
      <c r="C208" s="35"/>
      <c r="D208" s="10">
        <v>41531</v>
      </c>
      <c r="E208" s="236" t="s">
        <v>145</v>
      </c>
      <c r="F208" s="236"/>
      <c r="G208" s="236"/>
      <c r="H208" s="236"/>
      <c r="I208" s="236"/>
      <c r="J208" s="32">
        <v>15000</v>
      </c>
      <c r="K208" s="32">
        <v>20000</v>
      </c>
      <c r="L208" s="1"/>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row>
    <row r="209" spans="1:65" s="6" customFormat="1" ht="26.25" customHeight="1">
      <c r="A209" s="9"/>
      <c r="B209" s="9"/>
      <c r="C209" s="35"/>
      <c r="D209" s="10">
        <v>41532</v>
      </c>
      <c r="E209" s="236" t="s">
        <v>146</v>
      </c>
      <c r="F209" s="236"/>
      <c r="G209" s="236"/>
      <c r="H209" s="236"/>
      <c r="I209" s="236"/>
      <c r="J209" s="32">
        <v>2500</v>
      </c>
      <c r="K209" s="32">
        <v>2500</v>
      </c>
      <c r="L209" s="1"/>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row>
    <row r="210" spans="1:65" ht="28.5" customHeight="1">
      <c r="A210" s="9"/>
      <c r="B210" s="9"/>
      <c r="C210" s="35">
        <v>419</v>
      </c>
      <c r="D210" s="237" t="s">
        <v>100</v>
      </c>
      <c r="E210" s="237"/>
      <c r="F210" s="237"/>
      <c r="G210" s="237"/>
      <c r="H210" s="237"/>
      <c r="I210" s="237"/>
      <c r="J210" s="45">
        <f>SUM(J211)</f>
        <v>50000</v>
      </c>
      <c r="K210" s="45">
        <f>SUM(K211)</f>
        <v>50000</v>
      </c>
    </row>
    <row r="211" spans="1:65" s="6" customFormat="1" ht="27" customHeight="1">
      <c r="A211" s="9"/>
      <c r="B211" s="9"/>
      <c r="C211" s="35"/>
      <c r="D211" s="10">
        <v>4191</v>
      </c>
      <c r="E211" s="236" t="s">
        <v>147</v>
      </c>
      <c r="F211" s="236"/>
      <c r="G211" s="236"/>
      <c r="H211" s="236"/>
      <c r="I211" s="236"/>
      <c r="J211" s="44">
        <v>50000</v>
      </c>
      <c r="K211" s="44">
        <v>50000</v>
      </c>
      <c r="L211" s="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row>
    <row r="212" spans="1:65" ht="59.25" customHeight="1">
      <c r="A212" s="9"/>
      <c r="B212" s="9"/>
      <c r="C212" s="35">
        <v>431</v>
      </c>
      <c r="D212" s="253" t="s">
        <v>108</v>
      </c>
      <c r="E212" s="253"/>
      <c r="F212" s="253"/>
      <c r="G212" s="253"/>
      <c r="H212" s="253"/>
      <c r="I212" s="253"/>
      <c r="J212" s="90">
        <f>SUM(J213:J214)</f>
        <v>20000</v>
      </c>
      <c r="K212" s="90">
        <f>SUM(K213:K214)</f>
        <v>9200</v>
      </c>
      <c r="L212"/>
    </row>
    <row r="213" spans="1:65" s="6" customFormat="1" ht="25.5">
      <c r="A213" s="9"/>
      <c r="B213" s="9"/>
      <c r="C213" s="35"/>
      <c r="D213" s="10">
        <v>4318</v>
      </c>
      <c r="E213" s="236" t="s">
        <v>115</v>
      </c>
      <c r="F213" s="236"/>
      <c r="G213" s="236"/>
      <c r="H213" s="236"/>
      <c r="I213" s="236"/>
      <c r="J213" s="44">
        <v>15000</v>
      </c>
      <c r="K213" s="44">
        <v>0</v>
      </c>
      <c r="L213" s="1"/>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row>
    <row r="214" spans="1:65" s="6" customFormat="1" ht="26.25" thickBot="1">
      <c r="A214" s="9"/>
      <c r="B214" s="9"/>
      <c r="C214" s="41"/>
      <c r="D214" s="11">
        <v>43181</v>
      </c>
      <c r="E214" s="309" t="s">
        <v>116</v>
      </c>
      <c r="F214" s="309"/>
      <c r="G214" s="309"/>
      <c r="H214" s="309"/>
      <c r="I214" s="309"/>
      <c r="J214" s="46">
        <v>5000</v>
      </c>
      <c r="K214" s="46">
        <v>9200</v>
      </c>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row>
    <row r="215" spans="1:65" ht="45" customHeight="1" thickTop="1" thickBot="1">
      <c r="A215" s="9"/>
      <c r="B215" s="9"/>
      <c r="C215" s="42">
        <v>4</v>
      </c>
      <c r="D215" s="321" t="s">
        <v>283</v>
      </c>
      <c r="E215" s="322"/>
      <c r="F215" s="322"/>
      <c r="G215" s="322"/>
      <c r="H215" s="322"/>
      <c r="I215" s="322"/>
      <c r="J215" s="203">
        <f>SUM(J190,J196,J199,J201,J206,J210,J212)</f>
        <v>639978</v>
      </c>
      <c r="K215" s="203">
        <f>SUM(K190,K196,K199,K201,K206,K210,K212)</f>
        <v>617978</v>
      </c>
      <c r="L215"/>
    </row>
    <row r="216" spans="1:65" ht="16.5" thickTop="1" thickBot="1">
      <c r="A216" s="9"/>
      <c r="B216" s="9"/>
      <c r="C216" s="5"/>
      <c r="D216" s="5"/>
      <c r="E216" s="5"/>
      <c r="F216" s="5"/>
      <c r="G216" s="5"/>
      <c r="H216" s="5"/>
      <c r="I216" s="5"/>
      <c r="J216" s="5"/>
      <c r="K216" s="5"/>
      <c r="L216" s="119"/>
    </row>
    <row r="217" spans="1:65" ht="54" thickTop="1" thickBot="1">
      <c r="A217" s="9"/>
      <c r="B217" s="9"/>
      <c r="C217" s="38" t="s">
        <v>31</v>
      </c>
      <c r="D217" s="39" t="s">
        <v>31</v>
      </c>
      <c r="E217" s="255" t="s">
        <v>32</v>
      </c>
      <c r="F217" s="255"/>
      <c r="G217" s="255"/>
      <c r="H217" s="255"/>
      <c r="I217" s="255"/>
      <c r="J217" s="159" t="s">
        <v>298</v>
      </c>
      <c r="K217" s="145" t="s">
        <v>304</v>
      </c>
    </row>
    <row r="218" spans="1:65" ht="27.75" thickTop="1" thickBot="1">
      <c r="A218" s="9"/>
      <c r="B218" s="9"/>
      <c r="C218" s="197"/>
      <c r="D218" s="317" t="s">
        <v>287</v>
      </c>
      <c r="E218" s="317"/>
      <c r="F218" s="317"/>
      <c r="G218" s="317"/>
      <c r="H218" s="317"/>
      <c r="I218" s="317"/>
      <c r="J218" s="140"/>
      <c r="K218" s="174"/>
    </row>
    <row r="219" spans="1:65" ht="27" thickTop="1">
      <c r="A219" s="9"/>
      <c r="B219" s="9"/>
      <c r="C219" s="48">
        <v>411</v>
      </c>
      <c r="D219" s="254" t="s">
        <v>148</v>
      </c>
      <c r="E219" s="254"/>
      <c r="F219" s="254"/>
      <c r="G219" s="254"/>
      <c r="H219" s="254"/>
      <c r="I219" s="254"/>
      <c r="J219" s="49">
        <f>SUM(J220:J224)</f>
        <v>99100</v>
      </c>
      <c r="K219" s="49">
        <f>SUM(K220:K224)</f>
        <v>99050</v>
      </c>
    </row>
    <row r="220" spans="1:65" s="6" customFormat="1" ht="25.5">
      <c r="A220" s="9"/>
      <c r="B220" s="9"/>
      <c r="C220" s="35"/>
      <c r="D220" s="10">
        <v>4111</v>
      </c>
      <c r="E220" s="236" t="s">
        <v>133</v>
      </c>
      <c r="F220" s="236"/>
      <c r="G220" s="236"/>
      <c r="H220" s="236"/>
      <c r="I220" s="236"/>
      <c r="J220" s="47">
        <v>72000</v>
      </c>
      <c r="K220" s="47">
        <v>71950</v>
      </c>
      <c r="L220" s="1"/>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row>
    <row r="221" spans="1:65" s="6" customFormat="1" ht="25.5">
      <c r="A221" s="9"/>
      <c r="B221" s="9"/>
      <c r="C221" s="35"/>
      <c r="D221" s="10">
        <v>4112</v>
      </c>
      <c r="E221" s="236" t="s">
        <v>149</v>
      </c>
      <c r="F221" s="236"/>
      <c r="G221" s="236"/>
      <c r="H221" s="236"/>
      <c r="I221" s="236"/>
      <c r="J221" s="47">
        <v>5000</v>
      </c>
      <c r="K221" s="47">
        <v>5000</v>
      </c>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row>
    <row r="222" spans="1:65" s="6" customFormat="1" ht="25.5">
      <c r="A222" s="9"/>
      <c r="B222" s="9"/>
      <c r="C222" s="35"/>
      <c r="D222" s="10">
        <v>4113</v>
      </c>
      <c r="E222" s="236" t="s">
        <v>134</v>
      </c>
      <c r="F222" s="236"/>
      <c r="G222" s="236"/>
      <c r="H222" s="236"/>
      <c r="I222" s="236"/>
      <c r="J222" s="47">
        <v>15000</v>
      </c>
      <c r="K222" s="47">
        <v>15000</v>
      </c>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row>
    <row r="223" spans="1:65" s="6" customFormat="1" ht="25.5">
      <c r="A223" s="9"/>
      <c r="B223" s="9"/>
      <c r="C223" s="35"/>
      <c r="D223" s="10">
        <v>4114</v>
      </c>
      <c r="E223" s="236" t="s">
        <v>135</v>
      </c>
      <c r="F223" s="236"/>
      <c r="G223" s="236"/>
      <c r="H223" s="236"/>
      <c r="I223" s="236"/>
      <c r="J223" s="47">
        <v>6500</v>
      </c>
      <c r="K223" s="47">
        <v>6500</v>
      </c>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row>
    <row r="224" spans="1:65" s="6" customFormat="1" ht="25.5">
      <c r="A224" s="9"/>
      <c r="B224" s="9"/>
      <c r="C224" s="35"/>
      <c r="D224" s="10">
        <v>4115</v>
      </c>
      <c r="E224" s="236" t="s">
        <v>136</v>
      </c>
      <c r="F224" s="236"/>
      <c r="G224" s="236"/>
      <c r="H224" s="236"/>
      <c r="I224" s="236"/>
      <c r="J224" s="47">
        <v>600</v>
      </c>
      <c r="K224" s="47">
        <v>600</v>
      </c>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row>
    <row r="225" spans="1:65" ht="26.25">
      <c r="A225" s="9"/>
      <c r="B225" s="9"/>
      <c r="C225" s="35">
        <v>412</v>
      </c>
      <c r="D225" s="237" t="s">
        <v>150</v>
      </c>
      <c r="E225" s="237"/>
      <c r="F225" s="237"/>
      <c r="G225" s="237"/>
      <c r="H225" s="237"/>
      <c r="I225" s="237"/>
      <c r="J225" s="43">
        <f>SUM(J226:J228)</f>
        <v>103000</v>
      </c>
      <c r="K225" s="43">
        <f>SUM(K226:K228)</f>
        <v>103000</v>
      </c>
      <c r="L225"/>
    </row>
    <row r="226" spans="1:65" s="6" customFormat="1" ht="25.5">
      <c r="A226" s="9"/>
      <c r="B226" s="9"/>
      <c r="C226" s="35"/>
      <c r="D226" s="10">
        <v>4123</v>
      </c>
      <c r="E226" s="236" t="s">
        <v>138</v>
      </c>
      <c r="F226" s="236"/>
      <c r="G226" s="236"/>
      <c r="H226" s="236"/>
      <c r="I226" s="236"/>
      <c r="J226" s="44">
        <v>0</v>
      </c>
      <c r="K226" s="44">
        <v>0</v>
      </c>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row>
    <row r="227" spans="1:65" s="6" customFormat="1" ht="25.5">
      <c r="A227" s="9"/>
      <c r="B227" s="9"/>
      <c r="C227" s="35"/>
      <c r="D227" s="10">
        <v>4126</v>
      </c>
      <c r="E227" s="236" t="s">
        <v>151</v>
      </c>
      <c r="F227" s="236"/>
      <c r="G227" s="236"/>
      <c r="H227" s="236"/>
      <c r="I227" s="236"/>
      <c r="J227" s="44">
        <v>101000</v>
      </c>
      <c r="K227" s="44">
        <v>101000</v>
      </c>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row>
    <row r="228" spans="1:65" s="6" customFormat="1" ht="25.5">
      <c r="A228" s="9"/>
      <c r="B228" s="9"/>
      <c r="C228" s="35"/>
      <c r="D228" s="10">
        <v>4127</v>
      </c>
      <c r="E228" s="236" t="s">
        <v>139</v>
      </c>
      <c r="F228" s="236"/>
      <c r="G228" s="236"/>
      <c r="H228" s="236"/>
      <c r="I228" s="236"/>
      <c r="J228" s="44">
        <v>2000</v>
      </c>
      <c r="K228" s="44">
        <v>2000</v>
      </c>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row>
    <row r="229" spans="1:65" ht="26.25">
      <c r="A229" s="9"/>
      <c r="B229" s="9"/>
      <c r="C229" s="35">
        <v>413</v>
      </c>
      <c r="D229" s="237" t="s">
        <v>152</v>
      </c>
      <c r="E229" s="237"/>
      <c r="F229" s="237"/>
      <c r="G229" s="237"/>
      <c r="H229" s="237"/>
      <c r="I229" s="237"/>
      <c r="J229" s="43">
        <f>SUM(J230)</f>
        <v>0</v>
      </c>
      <c r="K229" s="43">
        <f>SUM(K230)</f>
        <v>0</v>
      </c>
      <c r="L229"/>
    </row>
    <row r="230" spans="1:65" s="6" customFormat="1" ht="25.5">
      <c r="A230" s="9"/>
      <c r="B230" s="9"/>
      <c r="C230" s="35"/>
      <c r="D230" s="10">
        <v>4135</v>
      </c>
      <c r="E230" s="236" t="s">
        <v>140</v>
      </c>
      <c r="F230" s="236"/>
      <c r="G230" s="236"/>
      <c r="H230" s="236"/>
      <c r="I230" s="236"/>
      <c r="J230" s="47">
        <v>0</v>
      </c>
      <c r="K230" s="47">
        <v>0</v>
      </c>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row>
    <row r="231" spans="1:65" ht="26.25">
      <c r="A231" s="9"/>
      <c r="B231" s="9"/>
      <c r="C231" s="35">
        <v>414</v>
      </c>
      <c r="D231" s="237" t="s">
        <v>153</v>
      </c>
      <c r="E231" s="237"/>
      <c r="F231" s="237"/>
      <c r="G231" s="237"/>
      <c r="H231" s="237"/>
      <c r="I231" s="237"/>
      <c r="J231" s="43">
        <f>SUM(J232:J235)</f>
        <v>6800</v>
      </c>
      <c r="K231" s="43">
        <f>SUM(K232:K235)</f>
        <v>6850</v>
      </c>
      <c r="L231"/>
    </row>
    <row r="232" spans="1:65" s="6" customFormat="1" ht="25.5">
      <c r="A232" s="9"/>
      <c r="B232" s="9"/>
      <c r="C232" s="35"/>
      <c r="D232" s="10">
        <v>4141</v>
      </c>
      <c r="E232" s="236" t="s">
        <v>154</v>
      </c>
      <c r="F232" s="236"/>
      <c r="G232" s="236"/>
      <c r="H232" s="236"/>
      <c r="I232" s="236"/>
      <c r="J232" s="47">
        <v>400</v>
      </c>
      <c r="K232" s="47">
        <v>450</v>
      </c>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row>
    <row r="233" spans="1:65" s="6" customFormat="1" ht="25.5">
      <c r="A233" s="9"/>
      <c r="B233" s="9"/>
      <c r="C233" s="35"/>
      <c r="D233" s="10">
        <v>4142</v>
      </c>
      <c r="E233" s="236" t="s">
        <v>156</v>
      </c>
      <c r="F233" s="236"/>
      <c r="G233" s="236"/>
      <c r="H233" s="236"/>
      <c r="I233" s="236"/>
      <c r="J233" s="47">
        <v>1300</v>
      </c>
      <c r="K233" s="47">
        <v>1300</v>
      </c>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row>
    <row r="234" spans="1:65" s="6" customFormat="1" ht="25.5">
      <c r="A234" s="9"/>
      <c r="B234" s="9"/>
      <c r="C234" s="35"/>
      <c r="D234" s="10">
        <v>4148</v>
      </c>
      <c r="E234" s="236" t="s">
        <v>157</v>
      </c>
      <c r="F234" s="236"/>
      <c r="G234" s="236"/>
      <c r="H234" s="236"/>
      <c r="I234" s="236"/>
      <c r="J234" s="47">
        <v>100</v>
      </c>
      <c r="K234" s="47">
        <v>100</v>
      </c>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row>
    <row r="235" spans="1:65" s="6" customFormat="1" ht="25.5">
      <c r="A235" s="9"/>
      <c r="B235" s="9"/>
      <c r="C235" s="35"/>
      <c r="D235" s="10">
        <v>4149</v>
      </c>
      <c r="E235" s="236" t="s">
        <v>90</v>
      </c>
      <c r="F235" s="236"/>
      <c r="G235" s="236"/>
      <c r="H235" s="236"/>
      <c r="I235" s="236"/>
      <c r="J235" s="47">
        <v>5000</v>
      </c>
      <c r="K235" s="47">
        <v>5000</v>
      </c>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row>
    <row r="236" spans="1:65" ht="26.25">
      <c r="A236" s="9"/>
      <c r="B236" s="9"/>
      <c r="C236" s="35">
        <v>431</v>
      </c>
      <c r="D236" s="253" t="s">
        <v>158</v>
      </c>
      <c r="E236" s="253"/>
      <c r="F236" s="253"/>
      <c r="G236" s="253"/>
      <c r="H236" s="253"/>
      <c r="I236" s="253"/>
      <c r="J236" s="127">
        <f>SUM(J237)</f>
        <v>1500</v>
      </c>
      <c r="K236" s="127">
        <f>SUM(K237)</f>
        <v>1500</v>
      </c>
      <c r="L236"/>
    </row>
    <row r="237" spans="1:65" s="6" customFormat="1" ht="32.25" customHeight="1" thickBot="1">
      <c r="A237" s="9"/>
      <c r="B237" s="9"/>
      <c r="C237" s="41"/>
      <c r="D237" s="11">
        <v>43181</v>
      </c>
      <c r="E237" s="309" t="s">
        <v>159</v>
      </c>
      <c r="F237" s="309"/>
      <c r="G237" s="309"/>
      <c r="H237" s="309"/>
      <c r="I237" s="309"/>
      <c r="J237" s="91">
        <v>1500</v>
      </c>
      <c r="K237" s="91">
        <v>1500</v>
      </c>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row>
    <row r="238" spans="1:65" ht="33.75" customHeight="1" thickTop="1" thickBot="1">
      <c r="A238" s="9"/>
      <c r="B238" s="9"/>
      <c r="C238" s="42">
        <v>4</v>
      </c>
      <c r="D238" s="257" t="s">
        <v>130</v>
      </c>
      <c r="E238" s="257"/>
      <c r="F238" s="257"/>
      <c r="G238" s="257"/>
      <c r="H238" s="257"/>
      <c r="I238" s="257"/>
      <c r="J238" s="202">
        <f>SUM(J219,J225,J229,J231,J236)</f>
        <v>210400</v>
      </c>
      <c r="K238" s="202">
        <f>SUM(K219,K225,K229,K231,K236)</f>
        <v>210400</v>
      </c>
      <c r="L238"/>
    </row>
    <row r="239" spans="1:65" ht="27.75" thickTop="1" thickBot="1">
      <c r="A239" s="9"/>
      <c r="B239" s="9"/>
      <c r="C239" s="15"/>
      <c r="D239" s="16"/>
      <c r="E239" s="16"/>
      <c r="F239" s="16"/>
      <c r="G239" s="16"/>
      <c r="H239" s="16"/>
      <c r="I239" s="16"/>
      <c r="J239" s="92"/>
      <c r="K239" s="17"/>
      <c r="L239" s="94"/>
    </row>
    <row r="240" spans="1:65" ht="54" thickTop="1" thickBot="1">
      <c r="A240" s="9"/>
      <c r="B240" s="9"/>
      <c r="C240" s="38" t="s">
        <v>31</v>
      </c>
      <c r="D240" s="39" t="s">
        <v>31</v>
      </c>
      <c r="E240" s="255" t="s">
        <v>131</v>
      </c>
      <c r="F240" s="255"/>
      <c r="G240" s="255"/>
      <c r="H240" s="255"/>
      <c r="I240" s="255"/>
      <c r="J240" s="136" t="s">
        <v>298</v>
      </c>
      <c r="K240" s="145" t="s">
        <v>304</v>
      </c>
    </row>
    <row r="241" spans="1:65" ht="27.75" thickTop="1" thickBot="1">
      <c r="A241" s="9"/>
      <c r="B241" s="9"/>
      <c r="C241" s="197"/>
      <c r="D241" s="356" t="s">
        <v>160</v>
      </c>
      <c r="E241" s="356"/>
      <c r="F241" s="356"/>
      <c r="G241" s="356"/>
      <c r="H241" s="356"/>
      <c r="I241" s="356"/>
      <c r="J241" s="140"/>
      <c r="K241" s="174"/>
      <c r="L241" s="164"/>
    </row>
    <row r="242" spans="1:65" ht="27" thickTop="1">
      <c r="A242" s="9"/>
      <c r="B242" s="9"/>
      <c r="C242" s="48">
        <v>411</v>
      </c>
      <c r="D242" s="254" t="s">
        <v>161</v>
      </c>
      <c r="E242" s="254"/>
      <c r="F242" s="254"/>
      <c r="G242" s="254"/>
      <c r="H242" s="254"/>
      <c r="I242" s="254"/>
      <c r="J242" s="49">
        <f>SUM(J243:J247)</f>
        <v>37380</v>
      </c>
      <c r="K242" s="49">
        <f>SUM(K243:K247)</f>
        <v>37380</v>
      </c>
    </row>
    <row r="243" spans="1:65" s="6" customFormat="1" ht="25.5">
      <c r="A243" s="9"/>
      <c r="B243" s="9"/>
      <c r="C243" s="35"/>
      <c r="D243" s="10">
        <v>4111</v>
      </c>
      <c r="E243" s="236" t="s">
        <v>133</v>
      </c>
      <c r="F243" s="236"/>
      <c r="G243" s="236"/>
      <c r="H243" s="236"/>
      <c r="I243" s="236"/>
      <c r="J243" s="47">
        <v>26880</v>
      </c>
      <c r="K243" s="47">
        <v>26880</v>
      </c>
      <c r="L243" s="1"/>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row>
    <row r="244" spans="1:65" s="6" customFormat="1" ht="25.5">
      <c r="A244" s="9"/>
      <c r="B244" s="9"/>
      <c r="C244" s="35"/>
      <c r="D244" s="10">
        <v>4112</v>
      </c>
      <c r="E244" s="236" t="s">
        <v>70</v>
      </c>
      <c r="F244" s="236"/>
      <c r="G244" s="236"/>
      <c r="H244" s="236"/>
      <c r="I244" s="236"/>
      <c r="J244" s="47">
        <v>2280</v>
      </c>
      <c r="K244" s="47">
        <v>2280</v>
      </c>
      <c r="L244" s="1"/>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row>
    <row r="245" spans="1:65" s="6" customFormat="1" ht="25.5">
      <c r="A245" s="9"/>
      <c r="B245" s="9"/>
      <c r="C245" s="35"/>
      <c r="D245" s="10">
        <v>4113</v>
      </c>
      <c r="E245" s="236" t="s">
        <v>134</v>
      </c>
      <c r="F245" s="236"/>
      <c r="G245" s="236"/>
      <c r="H245" s="236"/>
      <c r="I245" s="236"/>
      <c r="J245" s="47">
        <v>5400</v>
      </c>
      <c r="K245" s="47">
        <v>5400</v>
      </c>
      <c r="L245" s="1"/>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row>
    <row r="246" spans="1:65" s="6" customFormat="1" ht="25.5">
      <c r="A246" s="9"/>
      <c r="B246" s="9"/>
      <c r="C246" s="35"/>
      <c r="D246" s="10">
        <v>4114</v>
      </c>
      <c r="E246" s="236" t="s">
        <v>135</v>
      </c>
      <c r="F246" s="236"/>
      <c r="G246" s="236"/>
      <c r="H246" s="236"/>
      <c r="I246" s="236"/>
      <c r="J246" s="47">
        <v>2520</v>
      </c>
      <c r="K246" s="47">
        <v>2520</v>
      </c>
      <c r="L246" s="1"/>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row>
    <row r="247" spans="1:65" s="6" customFormat="1" ht="25.5">
      <c r="A247" s="9"/>
      <c r="B247" s="9"/>
      <c r="C247" s="35"/>
      <c r="D247" s="10">
        <v>4115</v>
      </c>
      <c r="E247" s="236" t="s">
        <v>136</v>
      </c>
      <c r="F247" s="236"/>
      <c r="G247" s="236"/>
      <c r="H247" s="236"/>
      <c r="I247" s="236"/>
      <c r="J247" s="47">
        <v>300</v>
      </c>
      <c r="K247" s="47">
        <v>300</v>
      </c>
      <c r="L247" s="1"/>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row>
    <row r="248" spans="1:65" ht="26.25">
      <c r="A248" s="9"/>
      <c r="B248" s="9"/>
      <c r="C248" s="35">
        <v>412</v>
      </c>
      <c r="D248" s="237" t="s">
        <v>162</v>
      </c>
      <c r="E248" s="237"/>
      <c r="F248" s="237"/>
      <c r="G248" s="237"/>
      <c r="H248" s="237"/>
      <c r="I248" s="237"/>
      <c r="J248" s="43">
        <f>SUM(J249:J250)</f>
        <v>600</v>
      </c>
      <c r="K248" s="43">
        <f>SUM(K249:K250)</f>
        <v>600</v>
      </c>
    </row>
    <row r="249" spans="1:65" s="6" customFormat="1" ht="25.5">
      <c r="A249" s="9"/>
      <c r="B249" s="9"/>
      <c r="C249" s="35"/>
      <c r="D249" s="10">
        <v>4123</v>
      </c>
      <c r="E249" s="236" t="s">
        <v>138</v>
      </c>
      <c r="F249" s="236"/>
      <c r="G249" s="236"/>
      <c r="H249" s="236"/>
      <c r="I249" s="236"/>
      <c r="J249" s="47">
        <v>0</v>
      </c>
      <c r="K249" s="47">
        <v>0</v>
      </c>
      <c r="L249" s="1"/>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row>
    <row r="250" spans="1:65" s="6" customFormat="1" ht="25.5">
      <c r="A250" s="9"/>
      <c r="B250" s="9"/>
      <c r="C250" s="35"/>
      <c r="D250" s="10">
        <v>4127</v>
      </c>
      <c r="E250" s="236" t="s">
        <v>163</v>
      </c>
      <c r="F250" s="236"/>
      <c r="G250" s="236"/>
      <c r="H250" s="236"/>
      <c r="I250" s="236"/>
      <c r="J250" s="47">
        <v>600</v>
      </c>
      <c r="K250" s="47">
        <v>600</v>
      </c>
      <c r="L250" s="1"/>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row>
    <row r="251" spans="1:65" ht="26.25">
      <c r="A251" s="9"/>
      <c r="B251" s="9"/>
      <c r="C251" s="35">
        <v>413</v>
      </c>
      <c r="D251" s="237" t="s">
        <v>77</v>
      </c>
      <c r="E251" s="237"/>
      <c r="F251" s="237"/>
      <c r="G251" s="237"/>
      <c r="H251" s="237"/>
      <c r="I251" s="237"/>
      <c r="J251" s="43">
        <f>SUM(J252)</f>
        <v>0</v>
      </c>
      <c r="K251" s="43">
        <f>SUM(K252)</f>
        <v>0</v>
      </c>
    </row>
    <row r="252" spans="1:65" s="6" customFormat="1" ht="25.5">
      <c r="A252" s="9"/>
      <c r="B252" s="9"/>
      <c r="C252" s="35"/>
      <c r="D252" s="10">
        <v>4135</v>
      </c>
      <c r="E252" s="236" t="s">
        <v>140</v>
      </c>
      <c r="F252" s="236"/>
      <c r="G252" s="236"/>
      <c r="H252" s="236"/>
      <c r="I252" s="236"/>
      <c r="J252" s="47">
        <v>0</v>
      </c>
      <c r="K252" s="47">
        <v>0</v>
      </c>
      <c r="L252" s="1"/>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row>
    <row r="253" spans="1:65" ht="26.25">
      <c r="A253" s="9"/>
      <c r="B253" s="9"/>
      <c r="C253" s="35">
        <v>414</v>
      </c>
      <c r="D253" s="237" t="s">
        <v>141</v>
      </c>
      <c r="E253" s="237"/>
      <c r="F253" s="237"/>
      <c r="G253" s="237"/>
      <c r="H253" s="237"/>
      <c r="I253" s="237"/>
      <c r="J253" s="43">
        <f>SUM(J254:J256)</f>
        <v>800</v>
      </c>
      <c r="K253" s="43">
        <f>SUM(K254:K256)</f>
        <v>800</v>
      </c>
    </row>
    <row r="254" spans="1:65" s="6" customFormat="1" ht="25.5">
      <c r="A254" s="9"/>
      <c r="B254" s="9"/>
      <c r="C254" s="35"/>
      <c r="D254" s="10">
        <v>4141</v>
      </c>
      <c r="E254" s="236" t="s">
        <v>154</v>
      </c>
      <c r="F254" s="236"/>
      <c r="G254" s="236"/>
      <c r="H254" s="236"/>
      <c r="I254" s="236"/>
      <c r="J254" s="47">
        <v>200</v>
      </c>
      <c r="K254" s="47">
        <v>200</v>
      </c>
      <c r="L254" s="1"/>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row>
    <row r="255" spans="1:65" s="6" customFormat="1" ht="25.5">
      <c r="A255" s="9"/>
      <c r="B255" s="9"/>
      <c r="C255" s="35"/>
      <c r="D255" s="10">
        <v>4142</v>
      </c>
      <c r="E255" s="236" t="s">
        <v>155</v>
      </c>
      <c r="F255" s="236"/>
      <c r="G255" s="236"/>
      <c r="H255" s="236"/>
      <c r="I255" s="236"/>
      <c r="J255" s="47">
        <v>400</v>
      </c>
      <c r="K255" s="47">
        <v>400</v>
      </c>
      <c r="L255" s="1"/>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row>
    <row r="256" spans="1:65" s="6" customFormat="1" ht="26.25" thickBot="1">
      <c r="A256" s="9"/>
      <c r="B256" s="9"/>
      <c r="C256" s="171"/>
      <c r="D256" s="170">
        <v>4148</v>
      </c>
      <c r="E256" s="309" t="s">
        <v>142</v>
      </c>
      <c r="F256" s="309"/>
      <c r="G256" s="309"/>
      <c r="H256" s="309"/>
      <c r="I256" s="309"/>
      <c r="J256" s="89">
        <v>200</v>
      </c>
      <c r="K256" s="47">
        <v>200</v>
      </c>
      <c r="L256" s="1"/>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row>
    <row r="257" spans="1:65" ht="27.75" thickTop="1" thickBot="1">
      <c r="A257" s="9"/>
      <c r="B257" s="9"/>
      <c r="C257" s="172">
        <v>4</v>
      </c>
      <c r="D257" s="256" t="s">
        <v>130</v>
      </c>
      <c r="E257" s="257"/>
      <c r="F257" s="257"/>
      <c r="G257" s="257"/>
      <c r="H257" s="257"/>
      <c r="I257" s="258"/>
      <c r="J257" s="200">
        <f>SUM(J242,J248,J251,J253)</f>
        <v>38780</v>
      </c>
      <c r="K257" s="201">
        <f>SUM(K242,K248,K251,K253)</f>
        <v>38780</v>
      </c>
      <c r="L257"/>
    </row>
    <row r="258" spans="1:65" ht="15.75" thickTop="1">
      <c r="A258" s="9"/>
      <c r="B258" s="9"/>
      <c r="C258" s="5"/>
      <c r="D258" s="5"/>
      <c r="E258" s="5"/>
      <c r="F258" s="5"/>
      <c r="G258" s="5"/>
      <c r="H258" s="5"/>
      <c r="I258" s="5"/>
      <c r="J258" s="5"/>
      <c r="K258" s="5"/>
    </row>
    <row r="259" spans="1:65" ht="15.75" thickBot="1">
      <c r="A259" s="9"/>
      <c r="B259" s="9"/>
      <c r="C259" s="5"/>
      <c r="D259" s="5"/>
      <c r="E259" s="5"/>
      <c r="F259" s="5"/>
      <c r="G259" s="5"/>
      <c r="H259" s="5"/>
      <c r="I259" s="5"/>
      <c r="J259" s="5"/>
      <c r="K259" s="5"/>
    </row>
    <row r="260" spans="1:65" ht="54" thickTop="1" thickBot="1">
      <c r="A260" s="9"/>
      <c r="B260" s="9"/>
      <c r="C260" s="169" t="s">
        <v>31</v>
      </c>
      <c r="D260" s="38" t="s">
        <v>31</v>
      </c>
      <c r="E260" s="255" t="s">
        <v>32</v>
      </c>
      <c r="F260" s="255"/>
      <c r="G260" s="255"/>
      <c r="H260" s="255"/>
      <c r="I260" s="255"/>
      <c r="J260" s="159" t="s">
        <v>298</v>
      </c>
      <c r="K260" s="145" t="s">
        <v>304</v>
      </c>
      <c r="L260"/>
    </row>
    <row r="261" spans="1:65" ht="27.75" thickTop="1" thickBot="1">
      <c r="A261" s="9"/>
      <c r="B261" s="9"/>
      <c r="C261" s="199"/>
      <c r="D261" s="311" t="s">
        <v>167</v>
      </c>
      <c r="E261" s="312"/>
      <c r="F261" s="312"/>
      <c r="G261" s="312"/>
      <c r="H261" s="312"/>
      <c r="I261" s="313"/>
      <c r="J261" s="168"/>
      <c r="K261" s="174"/>
      <c r="L261" s="167"/>
    </row>
    <row r="262" spans="1:65" ht="27" thickTop="1">
      <c r="A262" s="9"/>
      <c r="B262" s="9"/>
      <c r="C262" s="48">
        <v>411</v>
      </c>
      <c r="D262" s="254" t="s">
        <v>161</v>
      </c>
      <c r="E262" s="254"/>
      <c r="F262" s="254"/>
      <c r="G262" s="254"/>
      <c r="H262" s="254"/>
      <c r="I262" s="254"/>
      <c r="J262" s="49">
        <f>SUM(J263:J267)</f>
        <v>211700</v>
      </c>
      <c r="K262" s="49">
        <f>SUM(K263:K267)</f>
        <v>208700</v>
      </c>
      <c r="L262"/>
    </row>
    <row r="263" spans="1:65" s="6" customFormat="1" ht="25.5">
      <c r="A263" s="9"/>
      <c r="B263" s="9"/>
      <c r="C263" s="35"/>
      <c r="D263" s="10">
        <v>4111</v>
      </c>
      <c r="E263" s="236" t="s">
        <v>133</v>
      </c>
      <c r="F263" s="236"/>
      <c r="G263" s="236"/>
      <c r="H263" s="236"/>
      <c r="I263" s="236"/>
      <c r="J263" s="47">
        <v>156000</v>
      </c>
      <c r="K263" s="47">
        <v>153000</v>
      </c>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row>
    <row r="264" spans="1:65" s="6" customFormat="1" ht="25.5">
      <c r="A264" s="9"/>
      <c r="B264" s="9"/>
      <c r="C264" s="35"/>
      <c r="D264" s="10">
        <v>4112</v>
      </c>
      <c r="E264" s="236" t="s">
        <v>164</v>
      </c>
      <c r="F264" s="236"/>
      <c r="G264" s="236"/>
      <c r="H264" s="236"/>
      <c r="I264" s="236"/>
      <c r="J264" s="47">
        <v>10000</v>
      </c>
      <c r="K264" s="47">
        <v>10000</v>
      </c>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row>
    <row r="265" spans="1:65" s="6" customFormat="1" ht="25.5">
      <c r="A265" s="9"/>
      <c r="B265" s="9"/>
      <c r="C265" s="35"/>
      <c r="D265" s="10">
        <v>4113</v>
      </c>
      <c r="E265" s="236" t="s">
        <v>165</v>
      </c>
      <c r="F265" s="236"/>
      <c r="G265" s="236"/>
      <c r="H265" s="236"/>
      <c r="I265" s="236"/>
      <c r="J265" s="47">
        <v>30000</v>
      </c>
      <c r="K265" s="47">
        <v>30000</v>
      </c>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row>
    <row r="266" spans="1:65" s="6" customFormat="1" ht="25.5">
      <c r="A266" s="9"/>
      <c r="B266" s="9"/>
      <c r="C266" s="35"/>
      <c r="D266" s="10">
        <v>4114</v>
      </c>
      <c r="E266" s="236" t="s">
        <v>166</v>
      </c>
      <c r="F266" s="236"/>
      <c r="G266" s="236"/>
      <c r="H266" s="236"/>
      <c r="I266" s="236"/>
      <c r="J266" s="47">
        <v>14500</v>
      </c>
      <c r="K266" s="47">
        <v>14500</v>
      </c>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row>
    <row r="267" spans="1:65" s="6" customFormat="1" ht="25.5">
      <c r="A267" s="9"/>
      <c r="B267" s="9"/>
      <c r="C267" s="35"/>
      <c r="D267" s="10">
        <v>4115</v>
      </c>
      <c r="E267" s="236" t="s">
        <v>136</v>
      </c>
      <c r="F267" s="236"/>
      <c r="G267" s="236"/>
      <c r="H267" s="236"/>
      <c r="I267" s="236"/>
      <c r="J267" s="47">
        <v>1200</v>
      </c>
      <c r="K267" s="47">
        <v>1200</v>
      </c>
      <c r="L267" s="1"/>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row>
    <row r="268" spans="1:65" ht="26.25">
      <c r="A268" s="9"/>
      <c r="B268" s="9"/>
      <c r="C268" s="35">
        <v>412</v>
      </c>
      <c r="D268" s="237" t="s">
        <v>168</v>
      </c>
      <c r="E268" s="237"/>
      <c r="F268" s="237"/>
      <c r="G268" s="237"/>
      <c r="H268" s="237"/>
      <c r="I268" s="237"/>
      <c r="J268" s="43">
        <f>SUM(J269:J270)</f>
        <v>33500</v>
      </c>
      <c r="K268" s="43">
        <f>SUM(K269:K270)</f>
        <v>33500</v>
      </c>
    </row>
    <row r="269" spans="1:65" s="6" customFormat="1" ht="25.5">
      <c r="A269" s="9"/>
      <c r="B269" s="9"/>
      <c r="C269" s="35"/>
      <c r="D269" s="10">
        <v>4121</v>
      </c>
      <c r="E269" s="236" t="s">
        <v>74</v>
      </c>
      <c r="F269" s="236"/>
      <c r="G269" s="236"/>
      <c r="H269" s="236"/>
      <c r="I269" s="236"/>
      <c r="J269" s="47">
        <v>25000</v>
      </c>
      <c r="K269" s="47">
        <v>25000</v>
      </c>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row>
    <row r="270" spans="1:65" s="6" customFormat="1" ht="25.5">
      <c r="A270" s="9"/>
      <c r="B270" s="9"/>
      <c r="C270" s="35"/>
      <c r="D270" s="10">
        <v>4127</v>
      </c>
      <c r="E270" s="236" t="s">
        <v>163</v>
      </c>
      <c r="F270" s="236"/>
      <c r="G270" s="236"/>
      <c r="H270" s="236"/>
      <c r="I270" s="236"/>
      <c r="J270" s="47">
        <v>8500</v>
      </c>
      <c r="K270" s="47">
        <v>8500</v>
      </c>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row>
    <row r="271" spans="1:65" ht="26.25">
      <c r="A271" s="9"/>
      <c r="B271" s="9"/>
      <c r="C271" s="35">
        <v>413</v>
      </c>
      <c r="D271" s="316" t="s">
        <v>285</v>
      </c>
      <c r="E271" s="237"/>
      <c r="F271" s="237"/>
      <c r="G271" s="237"/>
      <c r="H271" s="237"/>
      <c r="I271" s="237"/>
      <c r="J271" s="43">
        <f>SUM(J272:J274)</f>
        <v>196000</v>
      </c>
      <c r="K271" s="43">
        <f>SUM(K272:K274)</f>
        <v>241000</v>
      </c>
      <c r="L271"/>
    </row>
    <row r="272" spans="1:65" s="6" customFormat="1" ht="25.5" customHeight="1">
      <c r="A272" s="9"/>
      <c r="B272" s="9"/>
      <c r="C272" s="35"/>
      <c r="D272" s="10">
        <v>4131</v>
      </c>
      <c r="E272" s="236" t="s">
        <v>169</v>
      </c>
      <c r="F272" s="236"/>
      <c r="G272" s="236"/>
      <c r="H272" s="236"/>
      <c r="I272" s="236"/>
      <c r="J272" s="47">
        <v>26000</v>
      </c>
      <c r="K272" s="47">
        <v>26000</v>
      </c>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row>
    <row r="273" spans="1:65" s="6" customFormat="1" ht="25.5">
      <c r="A273" s="9"/>
      <c r="B273" s="9"/>
      <c r="C273" s="35"/>
      <c r="D273" s="10">
        <v>4134</v>
      </c>
      <c r="E273" s="236" t="s">
        <v>80</v>
      </c>
      <c r="F273" s="236"/>
      <c r="G273" s="236"/>
      <c r="H273" s="236"/>
      <c r="I273" s="236"/>
      <c r="J273" s="47">
        <v>170000</v>
      </c>
      <c r="K273" s="47">
        <v>215000</v>
      </c>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row>
    <row r="274" spans="1:65" s="6" customFormat="1" ht="25.5">
      <c r="A274" s="9"/>
      <c r="B274" s="9"/>
      <c r="C274" s="35"/>
      <c r="D274" s="10">
        <v>4135</v>
      </c>
      <c r="E274" s="236" t="s">
        <v>170</v>
      </c>
      <c r="F274" s="236"/>
      <c r="G274" s="236"/>
      <c r="H274" s="236"/>
      <c r="I274" s="236"/>
      <c r="J274" s="44">
        <v>0</v>
      </c>
      <c r="K274" s="44">
        <v>0</v>
      </c>
      <c r="L274" s="1"/>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row>
    <row r="275" spans="1:65" ht="26.25">
      <c r="A275" s="9"/>
      <c r="B275" s="9"/>
      <c r="C275" s="35">
        <v>414</v>
      </c>
      <c r="D275" s="237" t="s">
        <v>141</v>
      </c>
      <c r="E275" s="237"/>
      <c r="F275" s="237"/>
      <c r="G275" s="237"/>
      <c r="H275" s="237"/>
      <c r="I275" s="237"/>
      <c r="J275" s="43">
        <f>SUM(J276:J284)</f>
        <v>89500</v>
      </c>
      <c r="K275" s="43">
        <f>SUM(K276:K284)</f>
        <v>90000</v>
      </c>
    </row>
    <row r="276" spans="1:65" s="6" customFormat="1" ht="25.5">
      <c r="A276" s="9"/>
      <c r="B276" s="9"/>
      <c r="C276" s="35"/>
      <c r="D276" s="10">
        <v>4141</v>
      </c>
      <c r="E276" s="236" t="s">
        <v>154</v>
      </c>
      <c r="F276" s="236"/>
      <c r="G276" s="236"/>
      <c r="H276" s="236"/>
      <c r="I276" s="236"/>
      <c r="J276" s="47">
        <v>500</v>
      </c>
      <c r="K276" s="47">
        <v>500</v>
      </c>
      <c r="L276" s="1"/>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row>
    <row r="277" spans="1:65" s="6" customFormat="1" ht="25.5">
      <c r="A277" s="9"/>
      <c r="B277" s="9"/>
      <c r="C277" s="35"/>
      <c r="D277" s="10">
        <v>4142</v>
      </c>
      <c r="E277" s="236" t="s">
        <v>155</v>
      </c>
      <c r="F277" s="236"/>
      <c r="G277" s="236"/>
      <c r="H277" s="236"/>
      <c r="I277" s="236"/>
      <c r="J277" s="47">
        <v>300</v>
      </c>
      <c r="K277" s="47">
        <v>300</v>
      </c>
      <c r="L277" s="1"/>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row>
    <row r="278" spans="1:65" s="6" customFormat="1" ht="25.5">
      <c r="A278" s="9"/>
      <c r="B278" s="9"/>
      <c r="C278" s="35"/>
      <c r="D278" s="10">
        <v>4143</v>
      </c>
      <c r="E278" s="236" t="s">
        <v>171</v>
      </c>
      <c r="F278" s="236"/>
      <c r="G278" s="236"/>
      <c r="H278" s="236"/>
      <c r="I278" s="236"/>
      <c r="J278" s="47">
        <v>28000</v>
      </c>
      <c r="K278" s="47">
        <v>28000</v>
      </c>
      <c r="L278" s="120"/>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row>
    <row r="279" spans="1:65" s="6" customFormat="1" ht="25.5">
      <c r="A279" s="9"/>
      <c r="B279" s="9"/>
      <c r="C279" s="35"/>
      <c r="D279" s="10">
        <v>4144</v>
      </c>
      <c r="E279" s="236" t="s">
        <v>172</v>
      </c>
      <c r="F279" s="236"/>
      <c r="G279" s="236"/>
      <c r="H279" s="236"/>
      <c r="I279" s="236"/>
      <c r="J279" s="47">
        <v>5000</v>
      </c>
      <c r="K279" s="47">
        <v>5800</v>
      </c>
      <c r="L279" s="1"/>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row>
    <row r="280" spans="1:65" s="6" customFormat="1" ht="25.5">
      <c r="A280" s="9"/>
      <c r="B280" s="9"/>
      <c r="C280" s="35"/>
      <c r="D280" s="10">
        <v>4146</v>
      </c>
      <c r="E280" s="236" t="s">
        <v>173</v>
      </c>
      <c r="F280" s="236"/>
      <c r="G280" s="236"/>
      <c r="H280" s="236"/>
      <c r="I280" s="236"/>
      <c r="J280" s="47">
        <v>0</v>
      </c>
      <c r="K280" s="47">
        <v>0</v>
      </c>
      <c r="L280" s="1"/>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row>
    <row r="281" spans="1:65" s="6" customFormat="1" ht="25.5">
      <c r="A281" s="9"/>
      <c r="B281" s="9"/>
      <c r="C281" s="35"/>
      <c r="D281" s="10">
        <v>4147</v>
      </c>
      <c r="E281" s="236" t="s">
        <v>174</v>
      </c>
      <c r="F281" s="236"/>
      <c r="G281" s="236"/>
      <c r="H281" s="236"/>
      <c r="I281" s="236"/>
      <c r="J281" s="47">
        <v>1400</v>
      </c>
      <c r="K281" s="47">
        <v>600</v>
      </c>
      <c r="L281" s="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row>
    <row r="282" spans="1:65" s="6" customFormat="1" ht="25.5">
      <c r="A282" s="9"/>
      <c r="B282" s="9"/>
      <c r="C282" s="35"/>
      <c r="D282" s="10">
        <v>4148</v>
      </c>
      <c r="E282" s="236" t="s">
        <v>175</v>
      </c>
      <c r="F282" s="236"/>
      <c r="G282" s="236"/>
      <c r="H282" s="236"/>
      <c r="I282" s="236"/>
      <c r="J282" s="47">
        <v>300</v>
      </c>
      <c r="K282" s="47">
        <v>300</v>
      </c>
      <c r="L282" s="1"/>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row>
    <row r="283" spans="1:65" s="6" customFormat="1" ht="25.5">
      <c r="A283" s="9"/>
      <c r="B283" s="9"/>
      <c r="C283" s="35"/>
      <c r="D283" s="10">
        <v>4149</v>
      </c>
      <c r="E283" s="236" t="s">
        <v>143</v>
      </c>
      <c r="F283" s="236"/>
      <c r="G283" s="236"/>
      <c r="H283" s="236"/>
      <c r="I283" s="236"/>
      <c r="J283" s="47">
        <v>4000</v>
      </c>
      <c r="K283" s="47">
        <v>4500</v>
      </c>
      <c r="L283" s="1"/>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row>
    <row r="284" spans="1:65" s="6" customFormat="1" ht="25.5">
      <c r="A284" s="9"/>
      <c r="B284" s="9"/>
      <c r="C284" s="35"/>
      <c r="D284" s="10">
        <v>41491</v>
      </c>
      <c r="E284" s="236" t="s">
        <v>176</v>
      </c>
      <c r="F284" s="236"/>
      <c r="G284" s="236"/>
      <c r="H284" s="236"/>
      <c r="I284" s="236"/>
      <c r="J284" s="47">
        <v>50000</v>
      </c>
      <c r="K284" s="47">
        <v>50000</v>
      </c>
      <c r="L284" s="1"/>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row>
    <row r="285" spans="1:65" ht="26.25">
      <c r="A285" s="9"/>
      <c r="B285" s="9"/>
      <c r="C285" s="35">
        <v>417</v>
      </c>
      <c r="D285" s="237" t="s">
        <v>96</v>
      </c>
      <c r="E285" s="237"/>
      <c r="F285" s="237"/>
      <c r="G285" s="237"/>
      <c r="H285" s="237"/>
      <c r="I285" s="237"/>
      <c r="J285" s="43">
        <f>SUM(J286)</f>
        <v>50000</v>
      </c>
      <c r="K285" s="187">
        <f>SUM(K286)</f>
        <v>50000</v>
      </c>
      <c r="L285" s="79"/>
    </row>
    <row r="286" spans="1:65" s="6" customFormat="1" ht="26.25" customHeight="1">
      <c r="A286" s="9"/>
      <c r="B286" s="9"/>
      <c r="C286" s="35"/>
      <c r="D286" s="10">
        <v>4171</v>
      </c>
      <c r="E286" s="236" t="s">
        <v>97</v>
      </c>
      <c r="F286" s="236"/>
      <c r="G286" s="236"/>
      <c r="H286" s="236"/>
      <c r="I286" s="236"/>
      <c r="J286" s="47">
        <v>50000</v>
      </c>
      <c r="K286" s="188">
        <v>50000</v>
      </c>
      <c r="L286" s="1"/>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row>
    <row r="287" spans="1:65" ht="26.25">
      <c r="A287" s="9"/>
      <c r="B287" s="9"/>
      <c r="C287" s="35">
        <v>419</v>
      </c>
      <c r="D287" s="237" t="s">
        <v>100</v>
      </c>
      <c r="E287" s="237"/>
      <c r="F287" s="237"/>
      <c r="G287" s="237"/>
      <c r="H287" s="237"/>
      <c r="I287" s="237"/>
      <c r="J287" s="43">
        <f>SUM(J288:J294)</f>
        <v>94000</v>
      </c>
      <c r="K287" s="187">
        <f>SUM(K288:K294)</f>
        <v>113500</v>
      </c>
    </row>
    <row r="288" spans="1:65" s="6" customFormat="1" ht="25.5">
      <c r="A288" s="9"/>
      <c r="B288" s="9"/>
      <c r="C288" s="35"/>
      <c r="D288" s="10">
        <v>4191</v>
      </c>
      <c r="E288" s="236" t="s">
        <v>177</v>
      </c>
      <c r="F288" s="236"/>
      <c r="G288" s="236"/>
      <c r="H288" s="236"/>
      <c r="I288" s="236"/>
      <c r="J288" s="47">
        <v>2000</v>
      </c>
      <c r="K288" s="188">
        <v>2000</v>
      </c>
      <c r="L288" s="1"/>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row>
    <row r="289" spans="1:65" s="6" customFormat="1" ht="25.5">
      <c r="A289" s="9"/>
      <c r="B289" s="9"/>
      <c r="C289" s="35"/>
      <c r="D289" s="10">
        <v>4192</v>
      </c>
      <c r="E289" s="236" t="s">
        <v>178</v>
      </c>
      <c r="F289" s="236"/>
      <c r="G289" s="236"/>
      <c r="H289" s="236"/>
      <c r="I289" s="236"/>
      <c r="J289" s="44">
        <v>8000</v>
      </c>
      <c r="K289" s="189">
        <v>15000</v>
      </c>
      <c r="L289" s="1"/>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row>
    <row r="290" spans="1:65" s="6" customFormat="1" ht="25.5">
      <c r="A290" s="9"/>
      <c r="B290" s="9"/>
      <c r="C290" s="35"/>
      <c r="D290" s="10">
        <v>4194</v>
      </c>
      <c r="E290" s="236" t="s">
        <v>104</v>
      </c>
      <c r="F290" s="236"/>
      <c r="G290" s="236"/>
      <c r="H290" s="236"/>
      <c r="I290" s="236"/>
      <c r="J290" s="47">
        <v>7000</v>
      </c>
      <c r="K290" s="47">
        <v>11000</v>
      </c>
      <c r="L290" s="1"/>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row>
    <row r="291" spans="1:65" s="6" customFormat="1" ht="25.5">
      <c r="A291" s="9"/>
      <c r="B291" s="9"/>
      <c r="C291" s="35"/>
      <c r="D291" s="10">
        <v>4195</v>
      </c>
      <c r="E291" s="343" t="s">
        <v>179</v>
      </c>
      <c r="F291" s="343"/>
      <c r="G291" s="343"/>
      <c r="H291" s="343"/>
      <c r="I291" s="343"/>
      <c r="J291" s="47">
        <v>10000</v>
      </c>
      <c r="K291" s="47">
        <v>10000</v>
      </c>
      <c r="L291" s="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row>
    <row r="292" spans="1:65" s="6" customFormat="1" ht="25.5">
      <c r="A292" s="9"/>
      <c r="B292" s="9"/>
      <c r="C292" s="35"/>
      <c r="D292" s="10">
        <v>4196</v>
      </c>
      <c r="E292" s="236" t="s">
        <v>180</v>
      </c>
      <c r="F292" s="236"/>
      <c r="G292" s="236"/>
      <c r="H292" s="236"/>
      <c r="I292" s="236"/>
      <c r="J292" s="47">
        <v>6500</v>
      </c>
      <c r="K292" s="47">
        <v>6500</v>
      </c>
      <c r="L292" s="1"/>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row>
    <row r="293" spans="1:65" s="6" customFormat="1" ht="25.5">
      <c r="A293" s="9"/>
      <c r="B293" s="9"/>
      <c r="C293" s="35"/>
      <c r="D293" s="10">
        <v>4193</v>
      </c>
      <c r="E293" s="236" t="s">
        <v>103</v>
      </c>
      <c r="F293" s="236"/>
      <c r="G293" s="236"/>
      <c r="H293" s="236"/>
      <c r="I293" s="236"/>
      <c r="J293" s="47">
        <v>22500</v>
      </c>
      <c r="K293" s="47">
        <v>31000</v>
      </c>
      <c r="L293" s="1"/>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row>
    <row r="294" spans="1:65" s="6" customFormat="1" ht="25.5">
      <c r="A294" s="9"/>
      <c r="B294" s="9"/>
      <c r="C294" s="35"/>
      <c r="D294" s="10">
        <v>4199</v>
      </c>
      <c r="E294" s="236" t="s">
        <v>181</v>
      </c>
      <c r="F294" s="236"/>
      <c r="G294" s="236"/>
      <c r="H294" s="236"/>
      <c r="I294" s="236"/>
      <c r="J294" s="47">
        <v>38000</v>
      </c>
      <c r="K294" s="47">
        <v>38000</v>
      </c>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row>
    <row r="295" spans="1:65" ht="26.25">
      <c r="A295" s="9"/>
      <c r="B295" s="9"/>
      <c r="C295" s="35">
        <v>431</v>
      </c>
      <c r="D295" s="341" t="s">
        <v>182</v>
      </c>
      <c r="E295" s="341"/>
      <c r="F295" s="341"/>
      <c r="G295" s="341"/>
      <c r="H295" s="341"/>
      <c r="I295" s="341"/>
      <c r="J295" s="37">
        <f>SUM(J296:J299)</f>
        <v>263000</v>
      </c>
      <c r="K295" s="37">
        <f>SUM(K296:K299)</f>
        <v>265000</v>
      </c>
      <c r="L295"/>
    </row>
    <row r="296" spans="1:65" s="6" customFormat="1" ht="25.5">
      <c r="A296" s="9"/>
      <c r="B296" s="9"/>
      <c r="C296" s="35"/>
      <c r="D296" s="10">
        <v>4315</v>
      </c>
      <c r="E296" s="236" t="s">
        <v>183</v>
      </c>
      <c r="F296" s="236"/>
      <c r="G296" s="236"/>
      <c r="H296" s="236"/>
      <c r="I296" s="236"/>
      <c r="J296" s="146">
        <v>84000</v>
      </c>
      <c r="K296" s="44">
        <v>89000</v>
      </c>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row>
    <row r="297" spans="1:65" s="6" customFormat="1" ht="25.5">
      <c r="A297" s="9"/>
      <c r="B297" s="9"/>
      <c r="C297" s="35"/>
      <c r="D297" s="10">
        <v>4316</v>
      </c>
      <c r="E297" s="236" t="s">
        <v>208</v>
      </c>
      <c r="F297" s="236"/>
      <c r="G297" s="236"/>
      <c r="H297" s="236"/>
      <c r="I297" s="236"/>
      <c r="J297" s="88">
        <v>8000</v>
      </c>
      <c r="K297" s="88">
        <v>5000</v>
      </c>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row>
    <row r="298" spans="1:65" s="6" customFormat="1" ht="42.75" customHeight="1">
      <c r="A298" s="9"/>
      <c r="B298" s="9"/>
      <c r="C298" s="35"/>
      <c r="D298" s="10">
        <v>4319</v>
      </c>
      <c r="E298" s="236" t="s">
        <v>184</v>
      </c>
      <c r="F298" s="236"/>
      <c r="G298" s="236"/>
      <c r="H298" s="236"/>
      <c r="I298" s="236"/>
      <c r="J298" s="47">
        <v>169000</v>
      </c>
      <c r="K298" s="47">
        <v>169000</v>
      </c>
      <c r="L298" s="115"/>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row>
    <row r="299" spans="1:65" s="6" customFormat="1" ht="25.5">
      <c r="A299" s="9"/>
      <c r="B299" s="9"/>
      <c r="C299" s="35"/>
      <c r="D299" s="10">
        <v>43181</v>
      </c>
      <c r="E299" s="236" t="s">
        <v>159</v>
      </c>
      <c r="F299" s="236"/>
      <c r="G299" s="236"/>
      <c r="H299" s="236"/>
      <c r="I299" s="236"/>
      <c r="J299" s="47">
        <v>2000</v>
      </c>
      <c r="K299" s="47">
        <v>2000</v>
      </c>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row>
    <row r="300" spans="1:65" ht="26.25">
      <c r="A300" s="9"/>
      <c r="B300" s="9"/>
      <c r="C300" s="35">
        <v>432</v>
      </c>
      <c r="D300" s="237" t="s">
        <v>118</v>
      </c>
      <c r="E300" s="237"/>
      <c r="F300" s="237"/>
      <c r="G300" s="237"/>
      <c r="H300" s="237"/>
      <c r="I300" s="237"/>
      <c r="J300" s="43">
        <f>SUM(J301)</f>
        <v>700000</v>
      </c>
      <c r="K300" s="43">
        <f>SUM(K301)</f>
        <v>1083000</v>
      </c>
      <c r="L300"/>
    </row>
    <row r="301" spans="1:65" s="6" customFormat="1" ht="25.5">
      <c r="A301" s="9"/>
      <c r="B301" s="9"/>
      <c r="C301" s="35"/>
      <c r="D301" s="10">
        <v>4326</v>
      </c>
      <c r="E301" s="236" t="s">
        <v>185</v>
      </c>
      <c r="F301" s="236"/>
      <c r="G301" s="236"/>
      <c r="H301" s="236"/>
      <c r="I301" s="236"/>
      <c r="J301" s="147">
        <v>700000</v>
      </c>
      <c r="K301" s="47">
        <v>1083000</v>
      </c>
      <c r="L301" s="72"/>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row>
    <row r="302" spans="1:65" ht="26.25">
      <c r="A302" s="9"/>
      <c r="B302" s="9"/>
      <c r="C302" s="35">
        <v>441</v>
      </c>
      <c r="D302" s="237" t="s">
        <v>119</v>
      </c>
      <c r="E302" s="237"/>
      <c r="F302" s="237"/>
      <c r="G302" s="237"/>
      <c r="H302" s="237"/>
      <c r="I302" s="237"/>
      <c r="J302" s="43">
        <f>SUM(J303:J309)</f>
        <v>2615389.16</v>
      </c>
      <c r="K302" s="43">
        <f>SUM(K303:K309)</f>
        <v>2235684.98</v>
      </c>
      <c r="L302"/>
    </row>
    <row r="303" spans="1:65" ht="25.5">
      <c r="A303" s="9"/>
      <c r="B303" s="9"/>
      <c r="C303" s="35"/>
      <c r="D303" s="10">
        <v>4412</v>
      </c>
      <c r="E303" s="236" t="s">
        <v>186</v>
      </c>
      <c r="F303" s="236"/>
      <c r="G303" s="236"/>
      <c r="H303" s="236"/>
      <c r="I303" s="236"/>
      <c r="J303" s="47">
        <v>12000</v>
      </c>
      <c r="K303" s="47">
        <v>222000</v>
      </c>
      <c r="L303"/>
    </row>
    <row r="304" spans="1:65" ht="51.75" customHeight="1">
      <c r="A304" s="9"/>
      <c r="B304" s="9"/>
      <c r="C304" s="35"/>
      <c r="D304" s="10">
        <v>441201</v>
      </c>
      <c r="E304" s="348" t="s">
        <v>285</v>
      </c>
      <c r="F304" s="349"/>
      <c r="G304" s="349"/>
      <c r="H304" s="349"/>
      <c r="I304" s="350"/>
      <c r="J304" s="47">
        <v>192600</v>
      </c>
      <c r="K304" s="47">
        <v>122600</v>
      </c>
      <c r="L304"/>
    </row>
    <row r="305" spans="1:12" ht="25.5">
      <c r="A305" s="9"/>
      <c r="B305" s="9"/>
      <c r="C305" s="35"/>
      <c r="D305" s="10">
        <v>4413</v>
      </c>
      <c r="E305" s="236" t="s">
        <v>187</v>
      </c>
      <c r="F305" s="236"/>
      <c r="G305" s="236"/>
      <c r="H305" s="236"/>
      <c r="I305" s="236"/>
      <c r="J305" s="47">
        <v>600000</v>
      </c>
      <c r="K305" s="47">
        <v>0</v>
      </c>
      <c r="L305"/>
    </row>
    <row r="306" spans="1:12" ht="25.5">
      <c r="A306" s="9"/>
      <c r="B306" s="9"/>
      <c r="C306" s="35"/>
      <c r="D306" s="10">
        <v>4414</v>
      </c>
      <c r="E306" s="236" t="s">
        <v>188</v>
      </c>
      <c r="F306" s="236"/>
      <c r="G306" s="236"/>
      <c r="H306" s="236"/>
      <c r="I306" s="236"/>
      <c r="J306" s="47">
        <v>400000</v>
      </c>
      <c r="K306" s="47">
        <v>110000</v>
      </c>
      <c r="L306"/>
    </row>
    <row r="307" spans="1:12" ht="25.5">
      <c r="A307" s="9"/>
      <c r="B307" s="9"/>
      <c r="C307" s="35"/>
      <c r="D307" s="10">
        <v>4415</v>
      </c>
      <c r="E307" s="236" t="s">
        <v>189</v>
      </c>
      <c r="F307" s="236"/>
      <c r="G307" s="236"/>
      <c r="H307" s="236"/>
      <c r="I307" s="236"/>
      <c r="J307" s="47">
        <v>200000</v>
      </c>
      <c r="K307" s="47">
        <v>520000</v>
      </c>
      <c r="L307"/>
    </row>
    <row r="308" spans="1:12" ht="25.5">
      <c r="A308" s="9"/>
      <c r="B308" s="9"/>
      <c r="C308" s="35"/>
      <c r="D308" s="51">
        <v>4416</v>
      </c>
      <c r="E308" s="236" t="s">
        <v>190</v>
      </c>
      <c r="F308" s="236"/>
      <c r="G308" s="236"/>
      <c r="H308" s="236"/>
      <c r="I308" s="236"/>
      <c r="J308" s="47">
        <v>355789.16</v>
      </c>
      <c r="K308" s="47">
        <v>406084.98</v>
      </c>
      <c r="L308" s="79"/>
    </row>
    <row r="309" spans="1:12" ht="25.5">
      <c r="A309" s="9"/>
      <c r="B309" s="9"/>
      <c r="C309" s="35"/>
      <c r="D309" s="51">
        <v>4419</v>
      </c>
      <c r="E309" s="344" t="s">
        <v>191</v>
      </c>
      <c r="F309" s="344"/>
      <c r="G309" s="344"/>
      <c r="H309" s="344"/>
      <c r="I309" s="344"/>
      <c r="J309" s="47">
        <v>855000</v>
      </c>
      <c r="K309" s="47">
        <v>855000</v>
      </c>
      <c r="L309"/>
    </row>
    <row r="310" spans="1:12" ht="26.25">
      <c r="A310" s="9"/>
      <c r="B310" s="9"/>
      <c r="C310" s="35">
        <v>461</v>
      </c>
      <c r="D310" s="51"/>
      <c r="E310" s="259" t="s">
        <v>290</v>
      </c>
      <c r="F310" s="260"/>
      <c r="G310" s="260"/>
      <c r="H310" s="260"/>
      <c r="I310" s="261"/>
      <c r="J310" s="148">
        <f>SUM(J311)</f>
        <v>310000</v>
      </c>
      <c r="K310" s="149">
        <f>SUM(K311)</f>
        <v>542000</v>
      </c>
      <c r="L310"/>
    </row>
    <row r="311" spans="1:12" ht="25.5">
      <c r="A311" s="9"/>
      <c r="B311" s="9"/>
      <c r="C311" s="35"/>
      <c r="D311" s="51">
        <v>4630</v>
      </c>
      <c r="E311" s="345" t="s">
        <v>290</v>
      </c>
      <c r="F311" s="346"/>
      <c r="G311" s="346"/>
      <c r="H311" s="346"/>
      <c r="I311" s="347"/>
      <c r="J311" s="150">
        <v>310000</v>
      </c>
      <c r="K311" s="53">
        <v>542000</v>
      </c>
      <c r="L311"/>
    </row>
    <row r="312" spans="1:12" ht="26.25">
      <c r="A312" s="9"/>
      <c r="B312" s="9"/>
      <c r="C312" s="35">
        <v>463</v>
      </c>
      <c r="D312" s="237" t="s">
        <v>126</v>
      </c>
      <c r="E312" s="237"/>
      <c r="F312" s="237"/>
      <c r="G312" s="237"/>
      <c r="H312" s="237"/>
      <c r="I312" s="237"/>
      <c r="J312" s="151">
        <f>SUM(J313)</f>
        <v>10000</v>
      </c>
      <c r="K312" s="43">
        <f>SUM(K313)</f>
        <v>10000</v>
      </c>
      <c r="L312"/>
    </row>
    <row r="313" spans="1:12" ht="25.5">
      <c r="A313" s="9"/>
      <c r="B313" s="9"/>
      <c r="C313" s="35"/>
      <c r="D313" s="52">
        <v>4630</v>
      </c>
      <c r="E313" s="236" t="s">
        <v>126</v>
      </c>
      <c r="F313" s="236"/>
      <c r="G313" s="236"/>
      <c r="H313" s="236"/>
      <c r="I313" s="236"/>
      <c r="J313" s="147">
        <v>10000</v>
      </c>
      <c r="K313" s="47">
        <v>10000</v>
      </c>
      <c r="L313" s="73"/>
    </row>
    <row r="314" spans="1:12" ht="26.25">
      <c r="A314" s="9"/>
      <c r="B314" s="9"/>
      <c r="C314" s="35">
        <v>47</v>
      </c>
      <c r="D314" s="237" t="s">
        <v>127</v>
      </c>
      <c r="E314" s="237"/>
      <c r="F314" s="237"/>
      <c r="G314" s="237"/>
      <c r="H314" s="237"/>
      <c r="I314" s="237"/>
      <c r="J314" s="151">
        <f>SUM(J315:J316)</f>
        <v>156000</v>
      </c>
      <c r="K314" s="43">
        <f>SUM(K315:K316)</f>
        <v>182000</v>
      </c>
    </row>
    <row r="315" spans="1:12" ht="25.5">
      <c r="A315" s="9"/>
      <c r="B315" s="9"/>
      <c r="C315" s="35"/>
      <c r="D315" s="52">
        <v>4710</v>
      </c>
      <c r="E315" s="236" t="s">
        <v>128</v>
      </c>
      <c r="F315" s="236"/>
      <c r="G315" s="236"/>
      <c r="H315" s="236"/>
      <c r="I315" s="236"/>
      <c r="J315" s="147">
        <v>141000</v>
      </c>
      <c r="K315" s="47">
        <v>167000</v>
      </c>
      <c r="L315" s="74"/>
    </row>
    <row r="316" spans="1:12" ht="26.25" thickBot="1">
      <c r="A316" s="9"/>
      <c r="B316" s="9"/>
      <c r="C316" s="41"/>
      <c r="D316" s="54">
        <v>4720</v>
      </c>
      <c r="E316" s="309" t="s">
        <v>129</v>
      </c>
      <c r="F316" s="309"/>
      <c r="G316" s="309"/>
      <c r="H316" s="309"/>
      <c r="I316" s="309"/>
      <c r="J316" s="152">
        <v>15000</v>
      </c>
      <c r="K316" s="89">
        <v>15000</v>
      </c>
      <c r="L316" s="75"/>
    </row>
    <row r="317" spans="1:12" ht="27.75" thickTop="1" thickBot="1">
      <c r="A317" s="9"/>
      <c r="B317" s="9"/>
      <c r="C317" s="55">
        <v>4</v>
      </c>
      <c r="D317" s="255" t="s">
        <v>130</v>
      </c>
      <c r="E317" s="255"/>
      <c r="F317" s="255"/>
      <c r="G317" s="255"/>
      <c r="H317" s="255"/>
      <c r="I317" s="255"/>
      <c r="J317" s="194">
        <f>SUM(J262,J268,J271,J275,J285,J287,J295,J302,J310,J313,J314,J300)</f>
        <v>4729089.16</v>
      </c>
      <c r="K317" s="194">
        <f>SUM(K262,K268,K271,K275,K285,K287,K295,K302,K310,K313,K314,K300)</f>
        <v>5054384.9800000004</v>
      </c>
      <c r="L317"/>
    </row>
    <row r="318" spans="1:12" ht="16.5" thickTop="1" thickBot="1">
      <c r="A318" s="9"/>
      <c r="B318" s="9"/>
      <c r="C318" s="5"/>
      <c r="D318" s="5"/>
      <c r="E318" s="5"/>
      <c r="F318" s="5"/>
      <c r="G318" s="5"/>
      <c r="H318" s="5"/>
      <c r="I318" s="5"/>
      <c r="K318" s="5"/>
    </row>
    <row r="319" spans="1:12" ht="54" thickTop="1" thickBot="1">
      <c r="A319" s="9"/>
      <c r="B319" s="9"/>
      <c r="C319" s="38" t="s">
        <v>31</v>
      </c>
      <c r="D319" s="39" t="s">
        <v>31</v>
      </c>
      <c r="E319" s="255" t="s">
        <v>131</v>
      </c>
      <c r="F319" s="255"/>
      <c r="G319" s="255"/>
      <c r="H319" s="255"/>
      <c r="I319" s="255"/>
      <c r="J319" s="159" t="s">
        <v>298</v>
      </c>
      <c r="K319" s="145" t="s">
        <v>304</v>
      </c>
      <c r="L319"/>
    </row>
    <row r="320" spans="1:12" ht="27.75" thickTop="1" thickBot="1">
      <c r="A320" s="9"/>
      <c r="B320" s="9"/>
      <c r="C320" s="50"/>
      <c r="D320" s="342" t="s">
        <v>192</v>
      </c>
      <c r="E320" s="342"/>
      <c r="F320" s="342"/>
      <c r="G320" s="342"/>
      <c r="H320" s="342"/>
      <c r="I320" s="342"/>
      <c r="J320" s="193"/>
      <c r="K320" s="192"/>
      <c r="L320" s="167"/>
    </row>
    <row r="321" spans="1:65" ht="27" thickTop="1">
      <c r="A321" s="9"/>
      <c r="B321" s="9"/>
      <c r="C321" s="48">
        <v>411</v>
      </c>
      <c r="D321" s="57"/>
      <c r="E321" s="58" t="s">
        <v>193</v>
      </c>
      <c r="F321" s="58"/>
      <c r="G321" s="58"/>
      <c r="H321" s="58"/>
      <c r="I321" s="58"/>
      <c r="J321" s="49">
        <f>SUM(J322:J326)</f>
        <v>233500</v>
      </c>
      <c r="K321" s="49">
        <f>SUM(K322:K326)</f>
        <v>232868</v>
      </c>
      <c r="L321"/>
    </row>
    <row r="322" spans="1:65" s="6" customFormat="1" ht="25.5">
      <c r="A322" s="9"/>
      <c r="B322" s="9"/>
      <c r="C322" s="35"/>
      <c r="D322" s="10">
        <v>4111</v>
      </c>
      <c r="E322" s="236" t="s">
        <v>194</v>
      </c>
      <c r="F322" s="236"/>
      <c r="G322" s="236"/>
      <c r="H322" s="236"/>
      <c r="I322" s="236"/>
      <c r="J322" s="47">
        <v>174000</v>
      </c>
      <c r="K322" s="47">
        <v>173868</v>
      </c>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row>
    <row r="323" spans="1:65" s="6" customFormat="1" ht="25.5">
      <c r="A323" s="9"/>
      <c r="B323" s="9"/>
      <c r="C323" s="35"/>
      <c r="D323" s="10">
        <v>4112</v>
      </c>
      <c r="E323" s="236" t="s">
        <v>227</v>
      </c>
      <c r="F323" s="236"/>
      <c r="G323" s="236"/>
      <c r="H323" s="236"/>
      <c r="I323" s="236"/>
      <c r="J323" s="47">
        <v>8300</v>
      </c>
      <c r="K323" s="47">
        <v>8300</v>
      </c>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row>
    <row r="324" spans="1:65" s="6" customFormat="1" ht="25.5">
      <c r="A324" s="9"/>
      <c r="B324" s="9"/>
      <c r="C324" s="35"/>
      <c r="D324" s="10">
        <v>4113</v>
      </c>
      <c r="E324" s="236" t="s">
        <v>195</v>
      </c>
      <c r="F324" s="236"/>
      <c r="G324" s="236"/>
      <c r="H324" s="236"/>
      <c r="I324" s="236"/>
      <c r="J324" s="47">
        <v>34000</v>
      </c>
      <c r="K324" s="47">
        <v>33500</v>
      </c>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row>
    <row r="325" spans="1:65" s="6" customFormat="1" ht="25.5">
      <c r="A325" s="9"/>
      <c r="B325" s="9"/>
      <c r="C325" s="35"/>
      <c r="D325" s="10">
        <v>4114</v>
      </c>
      <c r="E325" s="236" t="s">
        <v>196</v>
      </c>
      <c r="F325" s="236"/>
      <c r="G325" s="236"/>
      <c r="H325" s="236"/>
      <c r="I325" s="236"/>
      <c r="J325" s="47">
        <v>16000</v>
      </c>
      <c r="K325" s="47">
        <v>16000</v>
      </c>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row>
    <row r="326" spans="1:65" s="6" customFormat="1" ht="25.5">
      <c r="A326" s="9"/>
      <c r="B326" s="9"/>
      <c r="C326" s="35"/>
      <c r="D326" s="10">
        <v>4115</v>
      </c>
      <c r="E326" s="236" t="s">
        <v>136</v>
      </c>
      <c r="F326" s="236"/>
      <c r="G326" s="236"/>
      <c r="H326" s="236"/>
      <c r="I326" s="236"/>
      <c r="J326" s="47">
        <v>1200</v>
      </c>
      <c r="K326" s="47">
        <v>1200</v>
      </c>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row>
    <row r="327" spans="1:65" ht="26.25">
      <c r="A327" s="9"/>
      <c r="B327" s="9"/>
      <c r="C327" s="35">
        <v>412</v>
      </c>
      <c r="D327" s="237" t="s">
        <v>197</v>
      </c>
      <c r="E327" s="237"/>
      <c r="F327" s="237"/>
      <c r="G327" s="237"/>
      <c r="H327" s="237"/>
      <c r="I327" s="237"/>
      <c r="J327" s="43">
        <f>SUM(J328:J329)</f>
        <v>5000</v>
      </c>
      <c r="K327" s="43">
        <f>SUM(K328:K329)</f>
        <v>12000</v>
      </c>
      <c r="L327"/>
    </row>
    <row r="328" spans="1:65" s="6" customFormat="1" ht="25.5">
      <c r="A328" s="9"/>
      <c r="B328" s="9"/>
      <c r="C328" s="35"/>
      <c r="D328" s="10">
        <v>4123</v>
      </c>
      <c r="E328" s="236" t="s">
        <v>198</v>
      </c>
      <c r="F328" s="236"/>
      <c r="G328" s="236"/>
      <c r="H328" s="236"/>
      <c r="I328" s="236"/>
      <c r="J328" s="47">
        <v>0</v>
      </c>
      <c r="K328" s="47">
        <v>0</v>
      </c>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row>
    <row r="329" spans="1:65" s="6" customFormat="1" ht="25.5">
      <c r="A329" s="9"/>
      <c r="B329" s="9"/>
      <c r="C329" s="35"/>
      <c r="D329" s="10">
        <v>4127</v>
      </c>
      <c r="E329" s="236" t="s">
        <v>199</v>
      </c>
      <c r="F329" s="236"/>
      <c r="G329" s="236"/>
      <c r="H329" s="236"/>
      <c r="I329" s="236"/>
      <c r="J329" s="47">
        <v>5000</v>
      </c>
      <c r="K329" s="47">
        <v>12000</v>
      </c>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row>
    <row r="330" spans="1:65" ht="26.25">
      <c r="A330" s="9"/>
      <c r="B330" s="9"/>
      <c r="C330" s="35">
        <v>413</v>
      </c>
      <c r="D330" s="237" t="s">
        <v>77</v>
      </c>
      <c r="E330" s="237"/>
      <c r="F330" s="237"/>
      <c r="G330" s="237"/>
      <c r="H330" s="237"/>
      <c r="I330" s="237"/>
      <c r="J330" s="43">
        <f>SUM(J331)</f>
        <v>0</v>
      </c>
      <c r="K330" s="43">
        <f>SUM(K331)</f>
        <v>0</v>
      </c>
      <c r="L330"/>
    </row>
    <row r="331" spans="1:65" s="6" customFormat="1" ht="25.5">
      <c r="A331" s="9"/>
      <c r="B331" s="9"/>
      <c r="C331" s="35"/>
      <c r="D331" s="10">
        <v>4135</v>
      </c>
      <c r="E331" s="236" t="s">
        <v>140</v>
      </c>
      <c r="F331" s="236"/>
      <c r="G331" s="236"/>
      <c r="H331" s="236"/>
      <c r="I331" s="236"/>
      <c r="J331" s="47">
        <v>0</v>
      </c>
      <c r="K331" s="47">
        <v>0</v>
      </c>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row>
    <row r="332" spans="1:65" ht="26.25">
      <c r="A332" s="9"/>
      <c r="B332" s="9"/>
      <c r="C332" s="35">
        <v>414</v>
      </c>
      <c r="D332" s="237" t="s">
        <v>141</v>
      </c>
      <c r="E332" s="237"/>
      <c r="F332" s="237"/>
      <c r="G332" s="237"/>
      <c r="H332" s="237"/>
      <c r="I332" s="237"/>
      <c r="J332" s="43">
        <f>SUM(J333:J336)</f>
        <v>332500</v>
      </c>
      <c r="K332" s="43">
        <f>SUM(K333:K336)</f>
        <v>337032</v>
      </c>
      <c r="L332"/>
    </row>
    <row r="333" spans="1:65" s="6" customFormat="1" ht="25.5">
      <c r="A333" s="9"/>
      <c r="B333" s="9"/>
      <c r="C333" s="35"/>
      <c r="D333" s="10">
        <v>4141</v>
      </c>
      <c r="E333" s="236" t="s">
        <v>154</v>
      </c>
      <c r="F333" s="236"/>
      <c r="G333" s="236"/>
      <c r="H333" s="236"/>
      <c r="I333" s="236"/>
      <c r="J333" s="47">
        <v>1000</v>
      </c>
      <c r="K333" s="47">
        <v>1532</v>
      </c>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row>
    <row r="334" spans="1:65" s="6" customFormat="1" ht="25.5">
      <c r="A334" s="9"/>
      <c r="B334" s="9"/>
      <c r="C334" s="35"/>
      <c r="D334" s="10">
        <v>4142</v>
      </c>
      <c r="E334" s="236" t="s">
        <v>155</v>
      </c>
      <c r="F334" s="236"/>
      <c r="G334" s="236"/>
      <c r="H334" s="236"/>
      <c r="I334" s="236"/>
      <c r="J334" s="47">
        <v>1500</v>
      </c>
      <c r="K334" s="47">
        <v>1500</v>
      </c>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row>
    <row r="335" spans="1:65" s="6" customFormat="1" ht="25.5">
      <c r="A335" s="9"/>
      <c r="B335" s="9"/>
      <c r="C335" s="35"/>
      <c r="D335" s="10">
        <v>4148</v>
      </c>
      <c r="E335" s="236" t="s">
        <v>142</v>
      </c>
      <c r="F335" s="236"/>
      <c r="G335" s="236"/>
      <c r="H335" s="236"/>
      <c r="I335" s="236"/>
      <c r="J335" s="47">
        <v>300</v>
      </c>
      <c r="K335" s="47">
        <v>300</v>
      </c>
      <c r="L335" s="1"/>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row>
    <row r="336" spans="1:65" s="6" customFormat="1" ht="25.5">
      <c r="A336" s="9"/>
      <c r="B336" s="9"/>
      <c r="C336" s="35"/>
      <c r="D336" s="10">
        <v>4149</v>
      </c>
      <c r="E336" s="236" t="s">
        <v>200</v>
      </c>
      <c r="F336" s="236"/>
      <c r="G336" s="236"/>
      <c r="H336" s="236"/>
      <c r="I336" s="236"/>
      <c r="J336" s="47">
        <v>329700</v>
      </c>
      <c r="K336" s="47">
        <v>333700</v>
      </c>
      <c r="L336" s="7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row>
    <row r="337" spans="1:65" ht="26.25">
      <c r="A337" s="9"/>
      <c r="B337" s="9"/>
      <c r="C337" s="35">
        <v>419</v>
      </c>
      <c r="D337" s="237" t="s">
        <v>201</v>
      </c>
      <c r="E337" s="237"/>
      <c r="F337" s="237"/>
      <c r="G337" s="237"/>
      <c r="H337" s="237"/>
      <c r="I337" s="237"/>
      <c r="J337" s="43">
        <f>J338</f>
        <v>0</v>
      </c>
      <c r="K337" s="43">
        <f>K338</f>
        <v>0</v>
      </c>
    </row>
    <row r="338" spans="1:65" s="6" customFormat="1" ht="25.5">
      <c r="A338" s="9"/>
      <c r="B338" s="9"/>
      <c r="C338" s="35"/>
      <c r="D338" s="10">
        <v>4191</v>
      </c>
      <c r="E338" s="56" t="s">
        <v>202</v>
      </c>
      <c r="F338" s="56"/>
      <c r="G338" s="56"/>
      <c r="H338" s="56"/>
      <c r="I338" s="56"/>
      <c r="J338" s="47">
        <v>0</v>
      </c>
      <c r="K338" s="47">
        <v>0</v>
      </c>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row>
    <row r="339" spans="1:65" ht="51" customHeight="1">
      <c r="A339" s="9"/>
      <c r="B339" s="9"/>
      <c r="C339" s="36">
        <v>431</v>
      </c>
      <c r="D339" s="341" t="s">
        <v>204</v>
      </c>
      <c r="E339" s="341"/>
      <c r="F339" s="341"/>
      <c r="G339" s="341"/>
      <c r="H339" s="341"/>
      <c r="I339" s="341"/>
      <c r="J339" s="43">
        <f>SUM(J340:J346)</f>
        <v>542300</v>
      </c>
      <c r="K339" s="43">
        <f>SUM(K340:K346)</f>
        <v>639400</v>
      </c>
      <c r="L339"/>
    </row>
    <row r="340" spans="1:65" s="6" customFormat="1" ht="25.5">
      <c r="A340" s="9"/>
      <c r="B340" s="9"/>
      <c r="C340" s="35"/>
      <c r="D340" s="10">
        <v>4313</v>
      </c>
      <c r="E340" s="236" t="s">
        <v>205</v>
      </c>
      <c r="F340" s="236"/>
      <c r="G340" s="236"/>
      <c r="H340" s="236"/>
      <c r="I340" s="236"/>
      <c r="J340" s="47">
        <v>47800</v>
      </c>
      <c r="K340" s="47">
        <v>47800</v>
      </c>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row>
    <row r="341" spans="1:65" s="6" customFormat="1" ht="25.5">
      <c r="A341" s="9"/>
      <c r="B341" s="9"/>
      <c r="C341" s="35"/>
      <c r="D341" s="10">
        <v>43131</v>
      </c>
      <c r="E341" s="236" t="s">
        <v>203</v>
      </c>
      <c r="F341" s="236"/>
      <c r="G341" s="236"/>
      <c r="H341" s="236"/>
      <c r="I341" s="236"/>
      <c r="J341" s="47">
        <v>240000</v>
      </c>
      <c r="K341" s="47">
        <v>296000</v>
      </c>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row>
    <row r="342" spans="1:65" s="6" customFormat="1" ht="25.5">
      <c r="A342" s="9"/>
      <c r="B342" s="9"/>
      <c r="C342" s="35"/>
      <c r="D342" s="10">
        <v>43132</v>
      </c>
      <c r="E342" s="236" t="s">
        <v>206</v>
      </c>
      <c r="F342" s="236"/>
      <c r="G342" s="236"/>
      <c r="H342" s="236"/>
      <c r="I342" s="236"/>
      <c r="J342" s="47">
        <v>80000</v>
      </c>
      <c r="K342" s="47">
        <v>115000</v>
      </c>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row>
    <row r="343" spans="1:65" s="6" customFormat="1" ht="39.75" customHeight="1">
      <c r="A343" s="9"/>
      <c r="B343" s="9"/>
      <c r="C343" s="35"/>
      <c r="D343" s="10">
        <v>4314</v>
      </c>
      <c r="E343" s="236" t="s">
        <v>207</v>
      </c>
      <c r="F343" s="236"/>
      <c r="G343" s="236"/>
      <c r="H343" s="236"/>
      <c r="I343" s="236"/>
      <c r="J343" s="47">
        <v>38000</v>
      </c>
      <c r="K343" s="47">
        <v>38000</v>
      </c>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row>
    <row r="344" spans="1:65" s="6" customFormat="1" ht="39.75" customHeight="1">
      <c r="A344" s="9"/>
      <c r="B344" s="9"/>
      <c r="C344" s="35"/>
      <c r="D344" s="10">
        <v>4316</v>
      </c>
      <c r="E344" s="56" t="s">
        <v>208</v>
      </c>
      <c r="F344" s="56"/>
      <c r="G344" s="56"/>
      <c r="H344" s="56"/>
      <c r="I344" s="56"/>
      <c r="J344" s="88">
        <v>64000</v>
      </c>
      <c r="K344" s="88">
        <v>70100</v>
      </c>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row>
    <row r="345" spans="1:65" s="6" customFormat="1" ht="25.5">
      <c r="A345" s="9"/>
      <c r="B345" s="9"/>
      <c r="C345" s="35"/>
      <c r="D345" s="10">
        <v>43181</v>
      </c>
      <c r="E345" s="236" t="s">
        <v>209</v>
      </c>
      <c r="F345" s="236"/>
      <c r="G345" s="236"/>
      <c r="H345" s="236"/>
      <c r="I345" s="236"/>
      <c r="J345" s="88">
        <v>60000</v>
      </c>
      <c r="K345" s="88">
        <v>60000</v>
      </c>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row>
    <row r="346" spans="1:65" s="6" customFormat="1" ht="36" customHeight="1" thickBot="1">
      <c r="A346" s="9"/>
      <c r="B346" s="9"/>
      <c r="C346" s="35"/>
      <c r="D346" s="10">
        <v>4319</v>
      </c>
      <c r="E346" s="309" t="s">
        <v>210</v>
      </c>
      <c r="F346" s="309"/>
      <c r="G346" s="309"/>
      <c r="H346" s="309"/>
      <c r="I346" s="309"/>
      <c r="J346" s="91">
        <v>12500</v>
      </c>
      <c r="K346" s="91">
        <v>12500</v>
      </c>
      <c r="L346" s="77"/>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row>
    <row r="347" spans="1:65" s="6" customFormat="1" ht="32.25" customHeight="1" thickTop="1" thickBot="1">
      <c r="A347" s="9"/>
      <c r="B347" s="9"/>
      <c r="C347" s="55">
        <v>4</v>
      </c>
      <c r="D347" s="255" t="s">
        <v>130</v>
      </c>
      <c r="E347" s="255"/>
      <c r="F347" s="255"/>
      <c r="G347" s="255"/>
      <c r="H347" s="255"/>
      <c r="I347" s="255"/>
      <c r="J347" s="194">
        <f>SUM(J321,J327,J330,J337,J332,J339)</f>
        <v>1113300</v>
      </c>
      <c r="K347" s="194">
        <f>SUM(K321,K327,K330,K337,K332,K339)</f>
        <v>1221300</v>
      </c>
      <c r="L347" s="78"/>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row>
    <row r="348" spans="1:65" ht="16.5" thickTop="1" thickBot="1">
      <c r="A348" s="9"/>
      <c r="B348" s="9"/>
      <c r="C348" s="5"/>
      <c r="D348" s="5"/>
      <c r="E348" s="5"/>
      <c r="F348" s="5"/>
      <c r="G348" s="5"/>
      <c r="H348" s="5"/>
      <c r="I348" s="5"/>
      <c r="J348" s="166"/>
      <c r="K348" s="5"/>
    </row>
    <row r="349" spans="1:65" ht="54" thickTop="1" thickBot="1">
      <c r="A349" s="9"/>
      <c r="B349" s="9"/>
      <c r="C349" s="38" t="s">
        <v>31</v>
      </c>
      <c r="D349" s="39" t="s">
        <v>31</v>
      </c>
      <c r="E349" s="255" t="s">
        <v>131</v>
      </c>
      <c r="F349" s="255"/>
      <c r="G349" s="255"/>
      <c r="H349" s="255"/>
      <c r="I349" s="255"/>
      <c r="J349" s="165" t="s">
        <v>298</v>
      </c>
      <c r="K349" s="145" t="s">
        <v>304</v>
      </c>
      <c r="L349"/>
    </row>
    <row r="350" spans="1:65" ht="27.75" thickTop="1" thickBot="1">
      <c r="A350" s="9"/>
      <c r="B350" s="9"/>
      <c r="C350" s="197"/>
      <c r="D350" s="312" t="s">
        <v>211</v>
      </c>
      <c r="E350" s="312"/>
      <c r="F350" s="312"/>
      <c r="G350" s="312"/>
      <c r="H350" s="312"/>
      <c r="I350" s="312"/>
      <c r="J350" s="139"/>
      <c r="K350" s="174"/>
      <c r="L350" s="167"/>
    </row>
    <row r="351" spans="1:65" ht="27" thickTop="1">
      <c r="A351" s="9"/>
      <c r="B351" s="9"/>
      <c r="C351" s="48">
        <v>411</v>
      </c>
      <c r="D351" s="254" t="s">
        <v>219</v>
      </c>
      <c r="E351" s="254"/>
      <c r="F351" s="254"/>
      <c r="G351" s="254"/>
      <c r="H351" s="254"/>
      <c r="I351" s="254"/>
      <c r="J351" s="49">
        <f>SUM(J352:J356)</f>
        <v>115380</v>
      </c>
      <c r="K351" s="49">
        <f>SUM(K352:K356)</f>
        <v>115380</v>
      </c>
      <c r="L351"/>
    </row>
    <row r="352" spans="1:65" s="6" customFormat="1" ht="25.5">
      <c r="A352" s="9"/>
      <c r="B352" s="9"/>
      <c r="C352" s="35"/>
      <c r="D352" s="10">
        <v>4111</v>
      </c>
      <c r="E352" s="236" t="s">
        <v>194</v>
      </c>
      <c r="F352" s="236"/>
      <c r="G352" s="236"/>
      <c r="H352" s="236"/>
      <c r="I352" s="236"/>
      <c r="J352" s="47">
        <f>76800+8520</f>
        <v>85320</v>
      </c>
      <c r="K352" s="47">
        <f>76800+8520</f>
        <v>85320</v>
      </c>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row>
    <row r="353" spans="1:65" s="6" customFormat="1" ht="25.5">
      <c r="A353" s="9"/>
      <c r="B353" s="9"/>
      <c r="C353" s="35"/>
      <c r="D353" s="10">
        <v>4112</v>
      </c>
      <c r="E353" s="236" t="s">
        <v>226</v>
      </c>
      <c r="F353" s="236"/>
      <c r="G353" s="236"/>
      <c r="H353" s="236"/>
      <c r="I353" s="236"/>
      <c r="J353" s="47">
        <f>4100+170</f>
        <v>4270</v>
      </c>
      <c r="K353" s="47">
        <f>4100+170</f>
        <v>4270</v>
      </c>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row>
    <row r="354" spans="1:65" s="6" customFormat="1" ht="25.5">
      <c r="A354" s="9"/>
      <c r="B354" s="9"/>
      <c r="C354" s="35"/>
      <c r="D354" s="10">
        <v>4113</v>
      </c>
      <c r="E354" s="236" t="s">
        <v>220</v>
      </c>
      <c r="F354" s="236"/>
      <c r="G354" s="236"/>
      <c r="H354" s="236"/>
      <c r="I354" s="236"/>
      <c r="J354" s="47">
        <f>15600+1700</f>
        <v>17300</v>
      </c>
      <c r="K354" s="47">
        <f>15600+1700</f>
        <v>17300</v>
      </c>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row>
    <row r="355" spans="1:65" s="6" customFormat="1" ht="25.5">
      <c r="A355" s="9"/>
      <c r="B355" s="9"/>
      <c r="C355" s="35"/>
      <c r="D355" s="10">
        <v>4114</v>
      </c>
      <c r="E355" s="236" t="s">
        <v>221</v>
      </c>
      <c r="F355" s="236"/>
      <c r="G355" s="236"/>
      <c r="H355" s="236"/>
      <c r="I355" s="236"/>
      <c r="J355" s="47">
        <f>7200+720</f>
        <v>7920</v>
      </c>
      <c r="K355" s="47">
        <f>7200+720</f>
        <v>7920</v>
      </c>
      <c r="L355" s="1"/>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row>
    <row r="356" spans="1:65" s="6" customFormat="1" ht="25.5">
      <c r="A356" s="9"/>
      <c r="B356" s="9"/>
      <c r="C356" s="35"/>
      <c r="D356" s="10">
        <v>4115</v>
      </c>
      <c r="E356" s="236" t="s">
        <v>136</v>
      </c>
      <c r="F356" s="236"/>
      <c r="G356" s="236"/>
      <c r="H356" s="236"/>
      <c r="I356" s="236"/>
      <c r="J356" s="47">
        <f>540+30</f>
        <v>570</v>
      </c>
      <c r="K356" s="47">
        <f>540+30</f>
        <v>570</v>
      </c>
      <c r="L356" s="1"/>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row>
    <row r="357" spans="1:65" ht="26.25">
      <c r="A357" s="9"/>
      <c r="B357" s="9"/>
      <c r="C357" s="35">
        <v>412</v>
      </c>
      <c r="D357" s="237" t="s">
        <v>168</v>
      </c>
      <c r="E357" s="237"/>
      <c r="F357" s="237"/>
      <c r="G357" s="237"/>
      <c r="H357" s="237"/>
      <c r="I357" s="237"/>
      <c r="J357" s="43">
        <f>SUM(J358:J359)</f>
        <v>5000</v>
      </c>
      <c r="K357" s="43">
        <f>SUM(K358:K359)</f>
        <v>5000</v>
      </c>
    </row>
    <row r="358" spans="1:65" s="6" customFormat="1" ht="25.5">
      <c r="A358" s="9"/>
      <c r="B358" s="9"/>
      <c r="C358" s="35"/>
      <c r="D358" s="10">
        <v>4123</v>
      </c>
      <c r="E358" s="236" t="s">
        <v>138</v>
      </c>
      <c r="F358" s="236"/>
      <c r="G358" s="236"/>
      <c r="H358" s="236"/>
      <c r="I358" s="236"/>
      <c r="J358" s="47">
        <v>0</v>
      </c>
      <c r="K358" s="47">
        <v>0</v>
      </c>
      <c r="L358" s="1"/>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row>
    <row r="359" spans="1:65" s="6" customFormat="1" ht="25.5">
      <c r="A359" s="9"/>
      <c r="B359" s="9"/>
      <c r="C359" s="35"/>
      <c r="D359" s="10">
        <v>4127</v>
      </c>
      <c r="E359" s="236" t="s">
        <v>199</v>
      </c>
      <c r="F359" s="236"/>
      <c r="G359" s="236"/>
      <c r="H359" s="236"/>
      <c r="I359" s="236"/>
      <c r="J359" s="47">
        <v>5000</v>
      </c>
      <c r="K359" s="47">
        <v>5000</v>
      </c>
      <c r="L359" s="1"/>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row>
    <row r="360" spans="1:65" ht="26.25">
      <c r="A360" s="9"/>
      <c r="B360" s="9"/>
      <c r="C360" s="35">
        <v>413</v>
      </c>
      <c r="D360" s="237" t="s">
        <v>77</v>
      </c>
      <c r="E360" s="237"/>
      <c r="F360" s="237"/>
      <c r="G360" s="237"/>
      <c r="H360" s="237"/>
      <c r="I360" s="237"/>
      <c r="J360" s="43">
        <f>SUM(J361)</f>
        <v>0</v>
      </c>
      <c r="K360" s="43">
        <f>SUM(K361)</f>
        <v>0</v>
      </c>
    </row>
    <row r="361" spans="1:65" s="6" customFormat="1" ht="25.5">
      <c r="A361" s="9"/>
      <c r="B361" s="9"/>
      <c r="C361" s="35"/>
      <c r="D361" s="10">
        <v>4135</v>
      </c>
      <c r="E361" s="236" t="s">
        <v>140</v>
      </c>
      <c r="F361" s="236"/>
      <c r="G361" s="236"/>
      <c r="H361" s="236"/>
      <c r="I361" s="236"/>
      <c r="J361" s="47">
        <v>0</v>
      </c>
      <c r="K361" s="47">
        <v>0</v>
      </c>
      <c r="L361" s="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row>
    <row r="362" spans="1:65" ht="26.25">
      <c r="A362" s="9"/>
      <c r="B362" s="9"/>
      <c r="C362" s="35">
        <v>414</v>
      </c>
      <c r="D362" s="237" t="s">
        <v>141</v>
      </c>
      <c r="E362" s="237"/>
      <c r="F362" s="237"/>
      <c r="G362" s="237"/>
      <c r="H362" s="237"/>
      <c r="I362" s="237"/>
      <c r="J362" s="43">
        <f>SUM(J363:J367)</f>
        <v>14150</v>
      </c>
      <c r="K362" s="43">
        <f>SUM(K363:K367)</f>
        <v>4150</v>
      </c>
    </row>
    <row r="363" spans="1:65" s="6" customFormat="1" ht="25.5">
      <c r="A363" s="9"/>
      <c r="B363" s="9"/>
      <c r="C363" s="35"/>
      <c r="D363" s="10">
        <v>4141</v>
      </c>
      <c r="E363" s="236" t="s">
        <v>222</v>
      </c>
      <c r="F363" s="236"/>
      <c r="G363" s="236"/>
      <c r="H363" s="236"/>
      <c r="I363" s="236"/>
      <c r="J363" s="47">
        <v>150</v>
      </c>
      <c r="K363" s="47">
        <v>150</v>
      </c>
      <c r="L363" s="1"/>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row>
    <row r="364" spans="1:65" s="6" customFormat="1" ht="25.5">
      <c r="A364" s="9"/>
      <c r="B364" s="9"/>
      <c r="C364" s="35"/>
      <c r="D364" s="10">
        <v>4142</v>
      </c>
      <c r="E364" s="236" t="s">
        <v>155</v>
      </c>
      <c r="F364" s="236"/>
      <c r="G364" s="236"/>
      <c r="H364" s="236"/>
      <c r="I364" s="236"/>
      <c r="J364" s="47">
        <v>200</v>
      </c>
      <c r="K364" s="47">
        <v>200</v>
      </c>
      <c r="L364" s="1"/>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row>
    <row r="365" spans="1:65" s="6" customFormat="1" ht="25.5">
      <c r="A365" s="9"/>
      <c r="B365" s="9"/>
      <c r="C365" s="35"/>
      <c r="D365" s="10">
        <v>4147</v>
      </c>
      <c r="E365" s="236" t="s">
        <v>174</v>
      </c>
      <c r="F365" s="236"/>
      <c r="G365" s="236"/>
      <c r="H365" s="236"/>
      <c r="I365" s="236"/>
      <c r="J365" s="47">
        <v>3600</v>
      </c>
      <c r="K365" s="47">
        <v>3600</v>
      </c>
      <c r="L365" s="1"/>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row>
    <row r="366" spans="1:65" s="6" customFormat="1" ht="25.5">
      <c r="A366" s="9"/>
      <c r="B366" s="9"/>
      <c r="C366" s="41"/>
      <c r="D366" s="10">
        <v>4148</v>
      </c>
      <c r="E366" s="236" t="s">
        <v>223</v>
      </c>
      <c r="F366" s="236"/>
      <c r="G366" s="236"/>
      <c r="H366" s="236"/>
      <c r="I366" s="236"/>
      <c r="J366" s="47">
        <v>200</v>
      </c>
      <c r="K366" s="47">
        <v>200</v>
      </c>
      <c r="L366" s="1"/>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row>
    <row r="367" spans="1:65" s="6" customFormat="1" ht="37.5" customHeight="1" thickBot="1">
      <c r="A367" s="9"/>
      <c r="B367" s="9"/>
      <c r="C367" s="41"/>
      <c r="D367" s="11">
        <v>4149</v>
      </c>
      <c r="E367" s="309" t="s">
        <v>200</v>
      </c>
      <c r="F367" s="309"/>
      <c r="G367" s="309"/>
      <c r="H367" s="309"/>
      <c r="I367" s="309"/>
      <c r="J367" s="91">
        <v>10000</v>
      </c>
      <c r="K367" s="91">
        <v>0</v>
      </c>
      <c r="L367" s="121"/>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row>
    <row r="368" spans="1:65" ht="27.75" thickTop="1" thickBot="1">
      <c r="A368" s="9"/>
      <c r="B368" s="9"/>
      <c r="C368" s="55">
        <v>4</v>
      </c>
      <c r="D368" s="255" t="s">
        <v>130</v>
      </c>
      <c r="E368" s="255"/>
      <c r="F368" s="255"/>
      <c r="G368" s="255"/>
      <c r="H368" s="255"/>
      <c r="I368" s="255"/>
      <c r="J368" s="194">
        <f>SUM(J351,J357,J360,J362)</f>
        <v>134530</v>
      </c>
      <c r="K368" s="194">
        <f>SUM(K351,K357,K360,K362)</f>
        <v>124530</v>
      </c>
    </row>
    <row r="369" spans="1:65" ht="27.75" thickTop="1" thickBot="1">
      <c r="A369" s="9"/>
      <c r="B369" s="9"/>
      <c r="C369" s="12"/>
      <c r="D369" s="13"/>
      <c r="E369" s="13"/>
      <c r="F369" s="13"/>
      <c r="G369" s="13"/>
      <c r="H369" s="13"/>
      <c r="I369" s="13"/>
      <c r="J369" s="14"/>
      <c r="K369" s="14"/>
      <c r="L369" s="122"/>
    </row>
    <row r="370" spans="1:65" ht="54" thickTop="1" thickBot="1">
      <c r="A370" s="9"/>
      <c r="B370" s="9"/>
      <c r="C370" s="38" t="s">
        <v>31</v>
      </c>
      <c r="D370" s="39" t="s">
        <v>31</v>
      </c>
      <c r="E370" s="255" t="s">
        <v>131</v>
      </c>
      <c r="F370" s="255"/>
      <c r="G370" s="255"/>
      <c r="H370" s="255"/>
      <c r="I370" s="255"/>
      <c r="J370" s="136" t="s">
        <v>298</v>
      </c>
      <c r="K370" s="145" t="s">
        <v>304</v>
      </c>
    </row>
    <row r="371" spans="1:65" ht="27.75" thickTop="1" thickBot="1">
      <c r="A371" s="9"/>
      <c r="B371" s="9"/>
      <c r="C371" s="197"/>
      <c r="D371" s="312" t="s">
        <v>218</v>
      </c>
      <c r="E371" s="312"/>
      <c r="F371" s="312"/>
      <c r="G371" s="312"/>
      <c r="H371" s="312"/>
      <c r="I371" s="312"/>
      <c r="J371" s="139"/>
      <c r="K371" s="174"/>
      <c r="L371" s="164"/>
    </row>
    <row r="372" spans="1:65" ht="27" thickTop="1">
      <c r="A372" s="9"/>
      <c r="B372" s="9"/>
      <c r="C372" s="48">
        <v>411</v>
      </c>
      <c r="D372" s="254" t="s">
        <v>228</v>
      </c>
      <c r="E372" s="254"/>
      <c r="F372" s="254"/>
      <c r="G372" s="254"/>
      <c r="H372" s="254"/>
      <c r="I372" s="254"/>
      <c r="J372" s="49">
        <f>SUM(J373:J377)</f>
        <v>84100</v>
      </c>
      <c r="K372" s="49">
        <f>SUM(K373:K377)</f>
        <v>84100</v>
      </c>
    </row>
    <row r="373" spans="1:65" s="6" customFormat="1" ht="30.75" customHeight="1">
      <c r="A373" s="9"/>
      <c r="B373" s="9"/>
      <c r="C373" s="35"/>
      <c r="D373" s="10">
        <v>4111</v>
      </c>
      <c r="E373" s="236" t="s">
        <v>194</v>
      </c>
      <c r="F373" s="236"/>
      <c r="G373" s="236"/>
      <c r="H373" s="236"/>
      <c r="I373" s="236"/>
      <c r="J373" s="47">
        <v>62000</v>
      </c>
      <c r="K373" s="47">
        <v>62000</v>
      </c>
      <c r="L373" s="1"/>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row>
    <row r="374" spans="1:65" s="6" customFormat="1" ht="25.5">
      <c r="A374" s="9"/>
      <c r="B374" s="9"/>
      <c r="C374" s="35"/>
      <c r="D374" s="10">
        <v>4112</v>
      </c>
      <c r="E374" s="236" t="s">
        <v>226</v>
      </c>
      <c r="F374" s="236"/>
      <c r="G374" s="236"/>
      <c r="H374" s="236"/>
      <c r="I374" s="236"/>
      <c r="J374" s="47">
        <v>3600</v>
      </c>
      <c r="K374" s="47">
        <v>3600</v>
      </c>
      <c r="L374" s="1"/>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row>
    <row r="375" spans="1:65" s="6" customFormat="1" ht="25.5">
      <c r="A375" s="9"/>
      <c r="B375" s="9"/>
      <c r="C375" s="35"/>
      <c r="D375" s="10">
        <v>4113</v>
      </c>
      <c r="E375" s="236" t="s">
        <v>224</v>
      </c>
      <c r="F375" s="236"/>
      <c r="G375" s="236"/>
      <c r="H375" s="236"/>
      <c r="I375" s="236"/>
      <c r="J375" s="47">
        <v>12000</v>
      </c>
      <c r="K375" s="47">
        <v>12000</v>
      </c>
      <c r="L375" s="1"/>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row>
    <row r="376" spans="1:65" s="6" customFormat="1" ht="26.25" customHeight="1">
      <c r="A376" s="9"/>
      <c r="B376" s="9"/>
      <c r="C376" s="35"/>
      <c r="D376" s="10">
        <v>4114</v>
      </c>
      <c r="E376" s="236" t="s">
        <v>196</v>
      </c>
      <c r="F376" s="236"/>
      <c r="G376" s="236"/>
      <c r="H376" s="236"/>
      <c r="I376" s="236"/>
      <c r="J376" s="47">
        <v>6000</v>
      </c>
      <c r="K376" s="47">
        <v>6000</v>
      </c>
      <c r="L376" s="1"/>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row>
    <row r="377" spans="1:65" s="6" customFormat="1" ht="25.5">
      <c r="A377" s="9"/>
      <c r="B377" s="9"/>
      <c r="C377" s="35"/>
      <c r="D377" s="10">
        <v>4115</v>
      </c>
      <c r="E377" s="236" t="s">
        <v>136</v>
      </c>
      <c r="F377" s="236"/>
      <c r="G377" s="236"/>
      <c r="H377" s="236"/>
      <c r="I377" s="236"/>
      <c r="J377" s="47">
        <v>500</v>
      </c>
      <c r="K377" s="47">
        <v>500</v>
      </c>
      <c r="L377" s="1"/>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row>
    <row r="378" spans="1:65" ht="26.25">
      <c r="A378" s="9"/>
      <c r="B378" s="9"/>
      <c r="C378" s="35">
        <v>412</v>
      </c>
      <c r="D378" s="237" t="s">
        <v>168</v>
      </c>
      <c r="E378" s="237"/>
      <c r="F378" s="237"/>
      <c r="G378" s="237"/>
      <c r="H378" s="237"/>
      <c r="I378" s="237"/>
      <c r="J378" s="43">
        <f>SUM(J379:J380)</f>
        <v>1000</v>
      </c>
      <c r="K378" s="43">
        <f>SUM(K379:K380)</f>
        <v>1000</v>
      </c>
    </row>
    <row r="379" spans="1:65" s="6" customFormat="1" ht="25.5">
      <c r="A379" s="9"/>
      <c r="B379" s="9"/>
      <c r="C379" s="35"/>
      <c r="D379" s="10">
        <v>4123</v>
      </c>
      <c r="E379" s="236" t="s">
        <v>138</v>
      </c>
      <c r="F379" s="236"/>
      <c r="G379" s="236"/>
      <c r="H379" s="236"/>
      <c r="I379" s="236"/>
      <c r="J379" s="47">
        <v>0</v>
      </c>
      <c r="K379" s="47">
        <v>0</v>
      </c>
      <c r="L379" s="1"/>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row>
    <row r="380" spans="1:65" s="6" customFormat="1" ht="25.5">
      <c r="A380" s="9"/>
      <c r="B380" s="9"/>
      <c r="C380" s="35"/>
      <c r="D380" s="10">
        <v>4127</v>
      </c>
      <c r="E380" s="236" t="s">
        <v>239</v>
      </c>
      <c r="F380" s="236"/>
      <c r="G380" s="236"/>
      <c r="H380" s="236"/>
      <c r="I380" s="236"/>
      <c r="J380" s="47">
        <v>1000</v>
      </c>
      <c r="K380" s="47">
        <v>1000</v>
      </c>
      <c r="L380" s="1"/>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row>
    <row r="381" spans="1:65" ht="26.25">
      <c r="A381" s="9"/>
      <c r="B381" s="9"/>
      <c r="C381" s="35">
        <v>413</v>
      </c>
      <c r="D381" s="237" t="s">
        <v>77</v>
      </c>
      <c r="E381" s="237"/>
      <c r="F381" s="237"/>
      <c r="G381" s="237"/>
      <c r="H381" s="237"/>
      <c r="I381" s="237"/>
      <c r="J381" s="43">
        <f>SUM(J382)</f>
        <v>0</v>
      </c>
      <c r="K381" s="43">
        <f>SUM(K382)</f>
        <v>0</v>
      </c>
    </row>
    <row r="382" spans="1:65" s="6" customFormat="1" ht="25.5">
      <c r="A382" s="9"/>
      <c r="B382" s="9"/>
      <c r="C382" s="35"/>
      <c r="D382" s="10">
        <v>4135</v>
      </c>
      <c r="E382" s="236" t="s">
        <v>140</v>
      </c>
      <c r="F382" s="236"/>
      <c r="G382" s="236"/>
      <c r="H382" s="236"/>
      <c r="I382" s="236"/>
      <c r="J382" s="47"/>
      <c r="K382" s="47"/>
      <c r="L382" s="1"/>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row>
    <row r="383" spans="1:65" ht="26.25">
      <c r="A383" s="9"/>
      <c r="B383" s="9"/>
      <c r="C383" s="35">
        <v>414</v>
      </c>
      <c r="D383" s="237" t="s">
        <v>141</v>
      </c>
      <c r="E383" s="237"/>
      <c r="F383" s="237"/>
      <c r="G383" s="237"/>
      <c r="H383" s="237"/>
      <c r="I383" s="237"/>
      <c r="J383" s="43">
        <f>SUM(J384:J387)</f>
        <v>27000</v>
      </c>
      <c r="K383" s="43">
        <f>SUM(K384:K387)</f>
        <v>27000</v>
      </c>
    </row>
    <row r="384" spans="1:65" s="6" customFormat="1" ht="25.5">
      <c r="A384" s="9"/>
      <c r="B384" s="9"/>
      <c r="C384" s="35"/>
      <c r="D384" s="10">
        <v>4141</v>
      </c>
      <c r="E384" s="236" t="s">
        <v>222</v>
      </c>
      <c r="F384" s="236"/>
      <c r="G384" s="236"/>
      <c r="H384" s="236"/>
      <c r="I384" s="236"/>
      <c r="J384" s="47">
        <v>2000</v>
      </c>
      <c r="K384" s="47">
        <v>2000</v>
      </c>
      <c r="L384" s="1"/>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row>
    <row r="385" spans="1:65" s="6" customFormat="1" ht="25.5">
      <c r="A385" s="9"/>
      <c r="B385" s="9"/>
      <c r="C385" s="35"/>
      <c r="D385" s="10">
        <v>4142</v>
      </c>
      <c r="E385" s="236" t="s">
        <v>155</v>
      </c>
      <c r="F385" s="236"/>
      <c r="G385" s="236"/>
      <c r="H385" s="236"/>
      <c r="I385" s="236"/>
      <c r="J385" s="47">
        <v>500</v>
      </c>
      <c r="K385" s="47">
        <v>500</v>
      </c>
      <c r="L385" s="1"/>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row>
    <row r="386" spans="1:65" s="6" customFormat="1" ht="25.5">
      <c r="A386" s="9"/>
      <c r="B386" s="9"/>
      <c r="C386" s="35"/>
      <c r="D386" s="10">
        <v>4148</v>
      </c>
      <c r="E386" s="236" t="s">
        <v>225</v>
      </c>
      <c r="F386" s="236"/>
      <c r="G386" s="236"/>
      <c r="H386" s="236"/>
      <c r="I386" s="236"/>
      <c r="J386" s="47">
        <v>500</v>
      </c>
      <c r="K386" s="47">
        <v>500</v>
      </c>
      <c r="L386" s="1"/>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row>
    <row r="387" spans="1:65" s="6" customFormat="1" ht="25.5">
      <c r="A387" s="9"/>
      <c r="B387" s="9"/>
      <c r="C387" s="35"/>
      <c r="D387" s="10">
        <v>4149</v>
      </c>
      <c r="E387" s="236" t="s">
        <v>200</v>
      </c>
      <c r="F387" s="236"/>
      <c r="G387" s="236"/>
      <c r="H387" s="236"/>
      <c r="I387" s="236"/>
      <c r="J387" s="47">
        <v>24000</v>
      </c>
      <c r="K387" s="47">
        <v>24000</v>
      </c>
      <c r="L387" s="1"/>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row>
    <row r="388" spans="1:65" ht="26.25">
      <c r="A388" s="9"/>
      <c r="B388" s="9"/>
      <c r="C388" s="340">
        <v>418</v>
      </c>
      <c r="D388" s="237" t="s">
        <v>217</v>
      </c>
      <c r="E388" s="237"/>
      <c r="F388" s="237"/>
      <c r="G388" s="237"/>
      <c r="H388" s="237"/>
      <c r="I388" s="237"/>
      <c r="J388" s="43">
        <f>SUM(J389)</f>
        <v>550000</v>
      </c>
      <c r="K388" s="43">
        <f>SUM(K389)</f>
        <v>550000</v>
      </c>
    </row>
    <row r="389" spans="1:65" s="6" customFormat="1" ht="25.5">
      <c r="A389" s="9"/>
      <c r="B389" s="9"/>
      <c r="C389" s="340"/>
      <c r="D389" s="10">
        <v>41811</v>
      </c>
      <c r="E389" s="236" t="s">
        <v>229</v>
      </c>
      <c r="F389" s="236"/>
      <c r="G389" s="236"/>
      <c r="H389" s="236"/>
      <c r="I389" s="236"/>
      <c r="J389" s="47">
        <v>550000</v>
      </c>
      <c r="K389" s="47">
        <v>550000</v>
      </c>
      <c r="L389" s="1"/>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row>
    <row r="390" spans="1:65" s="6" customFormat="1" ht="26.25">
      <c r="A390" s="9"/>
      <c r="B390" s="9"/>
      <c r="C390" s="35">
        <v>419</v>
      </c>
      <c r="D390" s="237" t="s">
        <v>201</v>
      </c>
      <c r="E390" s="237"/>
      <c r="F390" s="237"/>
      <c r="G390" s="237"/>
      <c r="H390" s="237"/>
      <c r="I390" s="237"/>
      <c r="J390" s="43">
        <f>J391</f>
        <v>0</v>
      </c>
      <c r="K390" s="43">
        <f>K391</f>
        <v>0</v>
      </c>
      <c r="L390" s="1"/>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row>
    <row r="391" spans="1:65" s="6" customFormat="1" ht="26.25" thickBot="1">
      <c r="A391" s="9"/>
      <c r="B391" s="9"/>
      <c r="C391" s="41"/>
      <c r="D391" s="11">
        <v>4191</v>
      </c>
      <c r="E391" s="158" t="s">
        <v>202</v>
      </c>
      <c r="F391" s="158"/>
      <c r="G391" s="158"/>
      <c r="H391" s="158"/>
      <c r="I391" s="158"/>
      <c r="J391" s="160">
        <v>0</v>
      </c>
      <c r="K391" s="163">
        <v>0</v>
      </c>
      <c r="L391" s="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row>
    <row r="392" spans="1:65" ht="27.75" thickTop="1" thickBot="1">
      <c r="A392" s="9"/>
      <c r="B392" s="9"/>
      <c r="C392" s="55">
        <v>4</v>
      </c>
      <c r="D392" s="255" t="s">
        <v>130</v>
      </c>
      <c r="E392" s="255"/>
      <c r="F392" s="255"/>
      <c r="G392" s="255"/>
      <c r="H392" s="255"/>
      <c r="I392" s="255"/>
      <c r="J392" s="198">
        <f>SUM(J372+J378+J381+J383+J388+J390)</f>
        <v>662100</v>
      </c>
      <c r="K392" s="198">
        <f>SUM(K372+K378+K381+K383+K388+K390)</f>
        <v>662100</v>
      </c>
    </row>
    <row r="393" spans="1:65" ht="42" customHeight="1" thickTop="1" thickBot="1">
      <c r="A393" s="9"/>
      <c r="B393" s="9"/>
      <c r="C393" s="5"/>
      <c r="D393" s="5"/>
      <c r="E393" s="5"/>
      <c r="F393" s="5"/>
      <c r="G393" s="5"/>
      <c r="H393" s="5"/>
      <c r="I393" s="5"/>
      <c r="J393" s="5"/>
      <c r="K393" s="5"/>
    </row>
    <row r="394" spans="1:65" ht="54" thickTop="1" thickBot="1">
      <c r="A394" s="9"/>
      <c r="B394" s="9"/>
      <c r="C394" s="38" t="s">
        <v>31</v>
      </c>
      <c r="D394" s="39" t="s">
        <v>31</v>
      </c>
      <c r="E394" s="255" t="s">
        <v>131</v>
      </c>
      <c r="F394" s="255"/>
      <c r="G394" s="255"/>
      <c r="H394" s="255"/>
      <c r="I394" s="255"/>
      <c r="J394" s="159" t="s">
        <v>298</v>
      </c>
      <c r="K394" s="145" t="s">
        <v>304</v>
      </c>
      <c r="L394"/>
    </row>
    <row r="395" spans="1:65" ht="27.75" thickTop="1" thickBot="1">
      <c r="A395" s="9"/>
      <c r="B395" s="9"/>
      <c r="C395" s="197"/>
      <c r="D395" s="356" t="s">
        <v>291</v>
      </c>
      <c r="E395" s="356"/>
      <c r="F395" s="356"/>
      <c r="G395" s="356"/>
      <c r="H395" s="356"/>
      <c r="I395" s="356"/>
      <c r="J395" s="139"/>
      <c r="K395" s="174"/>
      <c r="L395"/>
    </row>
    <row r="396" spans="1:65" ht="31.5" customHeight="1" thickTop="1">
      <c r="A396" s="9"/>
      <c r="B396" s="9"/>
      <c r="C396" s="48">
        <v>411</v>
      </c>
      <c r="D396" s="254" t="s">
        <v>230</v>
      </c>
      <c r="E396" s="254"/>
      <c r="F396" s="254"/>
      <c r="G396" s="254"/>
      <c r="H396" s="254"/>
      <c r="I396" s="254"/>
      <c r="J396" s="95">
        <f>SUM(J397:J401)</f>
        <v>173700</v>
      </c>
      <c r="K396" s="95">
        <f>SUM(K397:K401)</f>
        <v>173430</v>
      </c>
      <c r="L396"/>
    </row>
    <row r="397" spans="1:65" s="6" customFormat="1" ht="25.5">
      <c r="A397" s="9"/>
      <c r="B397" s="9"/>
      <c r="C397" s="35"/>
      <c r="D397" s="10">
        <v>4111</v>
      </c>
      <c r="E397" s="236" t="s">
        <v>194</v>
      </c>
      <c r="F397" s="236"/>
      <c r="G397" s="236"/>
      <c r="H397" s="236"/>
      <c r="I397" s="236"/>
      <c r="J397" s="47">
        <v>127000</v>
      </c>
      <c r="K397" s="47">
        <v>126730</v>
      </c>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row>
    <row r="398" spans="1:65" s="6" customFormat="1" ht="25.5">
      <c r="A398" s="9"/>
      <c r="B398" s="9"/>
      <c r="C398" s="35"/>
      <c r="D398" s="10">
        <v>4112</v>
      </c>
      <c r="E398" s="236" t="s">
        <v>231</v>
      </c>
      <c r="F398" s="236"/>
      <c r="G398" s="236"/>
      <c r="H398" s="236"/>
      <c r="I398" s="236"/>
      <c r="J398" s="47">
        <v>10000</v>
      </c>
      <c r="K398" s="47">
        <v>10000</v>
      </c>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row>
    <row r="399" spans="1:65" s="6" customFormat="1" ht="25.5">
      <c r="A399" s="9"/>
      <c r="B399" s="9"/>
      <c r="C399" s="35"/>
      <c r="D399" s="10">
        <v>4113</v>
      </c>
      <c r="E399" s="236" t="s">
        <v>165</v>
      </c>
      <c r="F399" s="236"/>
      <c r="G399" s="236"/>
      <c r="H399" s="236"/>
      <c r="I399" s="236"/>
      <c r="J399" s="47">
        <v>24000</v>
      </c>
      <c r="K399" s="47">
        <v>24000</v>
      </c>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row>
    <row r="400" spans="1:65" s="6" customFormat="1" ht="25.5">
      <c r="A400" s="9"/>
      <c r="B400" s="9"/>
      <c r="C400" s="35"/>
      <c r="D400" s="10">
        <v>4114</v>
      </c>
      <c r="E400" s="236" t="s">
        <v>135</v>
      </c>
      <c r="F400" s="236"/>
      <c r="G400" s="236"/>
      <c r="H400" s="236"/>
      <c r="I400" s="236"/>
      <c r="J400" s="47">
        <v>11500</v>
      </c>
      <c r="K400" s="47">
        <v>11500</v>
      </c>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row>
    <row r="401" spans="1:65" s="6" customFormat="1" ht="25.5">
      <c r="A401" s="9"/>
      <c r="B401" s="9"/>
      <c r="C401" s="35"/>
      <c r="D401" s="10">
        <v>4115</v>
      </c>
      <c r="E401" s="236" t="s">
        <v>136</v>
      </c>
      <c r="F401" s="236"/>
      <c r="G401" s="236"/>
      <c r="H401" s="236"/>
      <c r="I401" s="236"/>
      <c r="J401" s="47">
        <v>1200</v>
      </c>
      <c r="K401" s="47">
        <v>1200</v>
      </c>
      <c r="L401" s="129"/>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row>
    <row r="402" spans="1:65" ht="26.25">
      <c r="A402" s="9"/>
      <c r="B402" s="9"/>
      <c r="C402" s="35">
        <v>412</v>
      </c>
      <c r="D402" s="237" t="s">
        <v>168</v>
      </c>
      <c r="E402" s="237"/>
      <c r="F402" s="237"/>
      <c r="G402" s="237"/>
      <c r="H402" s="237"/>
      <c r="I402" s="237"/>
      <c r="J402" s="43">
        <f>SUM(J403:J404)</f>
        <v>500</v>
      </c>
      <c r="K402" s="43">
        <f>SUM(K403:K404)</f>
        <v>500</v>
      </c>
    </row>
    <row r="403" spans="1:65" s="6" customFormat="1" ht="25.5">
      <c r="A403" s="9"/>
      <c r="B403" s="9"/>
      <c r="C403" s="35"/>
      <c r="D403" s="10">
        <v>4123</v>
      </c>
      <c r="E403" s="236" t="s">
        <v>232</v>
      </c>
      <c r="F403" s="236"/>
      <c r="G403" s="236"/>
      <c r="H403" s="236"/>
      <c r="I403" s="236"/>
      <c r="J403" s="47">
        <v>0</v>
      </c>
      <c r="K403" s="47">
        <v>0</v>
      </c>
      <c r="L403" s="1"/>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row>
    <row r="404" spans="1:65" s="6" customFormat="1" ht="25.5">
      <c r="A404" s="9"/>
      <c r="B404" s="9"/>
      <c r="C404" s="35"/>
      <c r="D404" s="10">
        <v>4127</v>
      </c>
      <c r="E404" s="236" t="s">
        <v>233</v>
      </c>
      <c r="F404" s="236"/>
      <c r="G404" s="236"/>
      <c r="H404" s="236"/>
      <c r="I404" s="236"/>
      <c r="J404" s="47">
        <v>500</v>
      </c>
      <c r="K404" s="47">
        <v>500</v>
      </c>
      <c r="L404" s="1"/>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row>
    <row r="405" spans="1:65" ht="26.25">
      <c r="A405" s="9"/>
      <c r="B405" s="9"/>
      <c r="C405" s="35">
        <v>413</v>
      </c>
      <c r="D405" s="237" t="s">
        <v>236</v>
      </c>
      <c r="E405" s="237"/>
      <c r="F405" s="237"/>
      <c r="G405" s="237"/>
      <c r="H405" s="237"/>
      <c r="I405" s="237"/>
      <c r="J405" s="43">
        <f>SUM(J406)</f>
        <v>0</v>
      </c>
      <c r="K405" s="43">
        <f>SUM(K406)</f>
        <v>0</v>
      </c>
    </row>
    <row r="406" spans="1:65" s="6" customFormat="1" ht="25.5">
      <c r="A406" s="9"/>
      <c r="B406" s="9"/>
      <c r="C406" s="35"/>
      <c r="D406" s="10">
        <v>4135</v>
      </c>
      <c r="E406" s="236" t="s">
        <v>140</v>
      </c>
      <c r="F406" s="236"/>
      <c r="G406" s="236"/>
      <c r="H406" s="236"/>
      <c r="I406" s="236"/>
      <c r="J406" s="47">
        <v>0</v>
      </c>
      <c r="K406" s="47">
        <v>0</v>
      </c>
      <c r="L406" s="1"/>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row>
    <row r="407" spans="1:65" ht="26.25">
      <c r="A407" s="9"/>
      <c r="B407" s="9"/>
      <c r="C407" s="35">
        <v>414</v>
      </c>
      <c r="D407" s="314" t="s">
        <v>234</v>
      </c>
      <c r="E407" s="237"/>
      <c r="F407" s="237"/>
      <c r="G407" s="237"/>
      <c r="H407" s="237"/>
      <c r="I407" s="237"/>
      <c r="J407" s="43">
        <f>SUM(J408:J411)</f>
        <v>700</v>
      </c>
      <c r="K407" s="43">
        <f>SUM(K408:K411)</f>
        <v>700</v>
      </c>
    </row>
    <row r="408" spans="1:65" s="6" customFormat="1" ht="25.5">
      <c r="A408" s="9"/>
      <c r="B408" s="9"/>
      <c r="C408" s="35"/>
      <c r="D408" s="10">
        <v>4141</v>
      </c>
      <c r="E408" s="236" t="s">
        <v>154</v>
      </c>
      <c r="F408" s="236"/>
      <c r="G408" s="236"/>
      <c r="H408" s="236"/>
      <c r="I408" s="236"/>
      <c r="J408" s="47">
        <v>200</v>
      </c>
      <c r="K408" s="47">
        <v>200</v>
      </c>
      <c r="L408" s="1"/>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row>
    <row r="409" spans="1:65" s="6" customFormat="1" ht="25.5">
      <c r="A409" s="9"/>
      <c r="B409" s="9"/>
      <c r="C409" s="35"/>
      <c r="D409" s="10">
        <v>4142</v>
      </c>
      <c r="E409" s="236" t="s">
        <v>155</v>
      </c>
      <c r="F409" s="236"/>
      <c r="G409" s="236"/>
      <c r="H409" s="236"/>
      <c r="I409" s="236"/>
      <c r="J409" s="47">
        <v>500</v>
      </c>
      <c r="K409" s="47">
        <v>500</v>
      </c>
      <c r="L409" s="1"/>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row>
    <row r="410" spans="1:65" s="6" customFormat="1" ht="25.5">
      <c r="A410" s="9"/>
      <c r="B410" s="9"/>
      <c r="C410" s="35"/>
      <c r="D410" s="10">
        <v>4148</v>
      </c>
      <c r="E410" s="236" t="s">
        <v>235</v>
      </c>
      <c r="F410" s="236"/>
      <c r="G410" s="236"/>
      <c r="H410" s="236"/>
      <c r="I410" s="236"/>
      <c r="J410" s="47">
        <v>0</v>
      </c>
      <c r="K410" s="47">
        <v>0</v>
      </c>
      <c r="L410" s="1"/>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row>
    <row r="411" spans="1:65" s="6" customFormat="1" ht="25.5">
      <c r="A411" s="9"/>
      <c r="B411" s="9"/>
      <c r="C411" s="35"/>
      <c r="D411" s="10">
        <v>4149</v>
      </c>
      <c r="E411" s="236" t="s">
        <v>242</v>
      </c>
      <c r="F411" s="236"/>
      <c r="G411" s="236"/>
      <c r="H411" s="236"/>
      <c r="I411" s="236"/>
      <c r="J411" s="47">
        <v>0</v>
      </c>
      <c r="K411" s="47">
        <v>0</v>
      </c>
      <c r="L411" s="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row>
    <row r="412" spans="1:65" s="6" customFormat="1" ht="61.5" customHeight="1">
      <c r="A412" s="9"/>
      <c r="B412" s="9"/>
      <c r="C412" s="35">
        <v>431</v>
      </c>
      <c r="D412" s="253" t="s">
        <v>237</v>
      </c>
      <c r="E412" s="253"/>
      <c r="F412" s="253"/>
      <c r="G412" s="253"/>
      <c r="H412" s="253"/>
      <c r="I412" s="253"/>
      <c r="J412" s="96">
        <f>SUM(J413,J414)</f>
        <v>50500</v>
      </c>
      <c r="K412" s="96">
        <f>SUM(K413,K414)</f>
        <v>50770</v>
      </c>
      <c r="L412" s="1"/>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row>
    <row r="413" spans="1:65" s="6" customFormat="1" ht="61.5" customHeight="1">
      <c r="A413" s="9"/>
      <c r="B413" s="9"/>
      <c r="C413" s="41"/>
      <c r="D413" s="59">
        <v>43181</v>
      </c>
      <c r="E413" s="372" t="s">
        <v>209</v>
      </c>
      <c r="F413" s="372"/>
      <c r="G413" s="372"/>
      <c r="H413" s="372"/>
      <c r="I413" s="372"/>
      <c r="J413" s="89">
        <v>500</v>
      </c>
      <c r="K413" s="89">
        <v>770</v>
      </c>
      <c r="L413" s="1"/>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row>
    <row r="414" spans="1:65" s="6" customFormat="1" ht="27" thickBot="1">
      <c r="A414" s="9"/>
      <c r="B414" s="9"/>
      <c r="C414" s="41"/>
      <c r="D414" s="59">
        <v>4319</v>
      </c>
      <c r="E414" s="236" t="s">
        <v>117</v>
      </c>
      <c r="F414" s="236"/>
      <c r="G414" s="236"/>
      <c r="H414" s="236"/>
      <c r="I414" s="236"/>
      <c r="J414" s="138">
        <v>50000</v>
      </c>
      <c r="K414" s="138">
        <v>50000</v>
      </c>
      <c r="L414" s="1"/>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row>
    <row r="415" spans="1:65" ht="55.5" customHeight="1" thickTop="1" thickBot="1">
      <c r="A415" s="9"/>
      <c r="B415" s="9"/>
      <c r="C415" s="55">
        <v>4</v>
      </c>
      <c r="D415" s="308" t="s">
        <v>215</v>
      </c>
      <c r="E415" s="255"/>
      <c r="F415" s="255"/>
      <c r="G415" s="255"/>
      <c r="H415" s="255"/>
      <c r="I415" s="255"/>
      <c r="J415" s="194">
        <f>SUM(J396,J402,J405,J407,J412)</f>
        <v>225400</v>
      </c>
      <c r="K415" s="194">
        <f>SUM(K396,K402,K405,K407,K412)</f>
        <v>225400</v>
      </c>
    </row>
    <row r="416" spans="1:65" ht="21.75" thickTop="1" thickBot="1">
      <c r="A416" s="9"/>
      <c r="B416" s="9"/>
      <c r="C416" s="15"/>
      <c r="D416" s="16"/>
      <c r="E416" s="16"/>
      <c r="F416" s="16"/>
      <c r="G416" s="16"/>
      <c r="H416" s="16"/>
      <c r="I416" s="16"/>
      <c r="J416" s="17"/>
      <c r="K416" s="17"/>
      <c r="L416" s="94"/>
    </row>
    <row r="417" spans="1:65" ht="54" thickTop="1" thickBot="1">
      <c r="A417" s="9"/>
      <c r="B417" s="9"/>
      <c r="C417" s="38" t="s">
        <v>31</v>
      </c>
      <c r="D417" s="39" t="s">
        <v>31</v>
      </c>
      <c r="E417" s="255" t="s">
        <v>131</v>
      </c>
      <c r="F417" s="255"/>
      <c r="G417" s="255"/>
      <c r="H417" s="255"/>
      <c r="I417" s="255"/>
      <c r="J417" s="136" t="s">
        <v>298</v>
      </c>
      <c r="K417" s="145" t="s">
        <v>304</v>
      </c>
      <c r="O417">
        <v>6</v>
      </c>
    </row>
    <row r="418" spans="1:65" ht="27.75" thickTop="1" thickBot="1">
      <c r="A418" s="9"/>
      <c r="B418" s="9"/>
      <c r="C418" s="197"/>
      <c r="D418" s="312" t="s">
        <v>216</v>
      </c>
      <c r="E418" s="312"/>
      <c r="F418" s="312"/>
      <c r="G418" s="312"/>
      <c r="H418" s="312"/>
      <c r="I418" s="312"/>
      <c r="J418" s="139"/>
      <c r="K418" s="174"/>
    </row>
    <row r="419" spans="1:65" ht="27" thickTop="1">
      <c r="A419" s="9"/>
      <c r="B419" s="9"/>
      <c r="C419" s="48">
        <v>411</v>
      </c>
      <c r="D419" s="254" t="s">
        <v>246</v>
      </c>
      <c r="E419" s="254"/>
      <c r="F419" s="254"/>
      <c r="G419" s="254"/>
      <c r="H419" s="254"/>
      <c r="I419" s="254"/>
      <c r="J419" s="49">
        <f>SUM(J420:J424)</f>
        <v>81100</v>
      </c>
      <c r="K419" s="49">
        <f>SUM(K420:K424)</f>
        <v>81100</v>
      </c>
    </row>
    <row r="420" spans="1:65" s="6" customFormat="1" ht="32.25" customHeight="1">
      <c r="A420" s="9"/>
      <c r="B420" s="9"/>
      <c r="C420" s="35"/>
      <c r="D420" s="10">
        <v>4111</v>
      </c>
      <c r="E420" s="236" t="s">
        <v>194</v>
      </c>
      <c r="F420" s="236"/>
      <c r="G420" s="236"/>
      <c r="H420" s="236"/>
      <c r="I420" s="236"/>
      <c r="J420" s="47">
        <v>60000</v>
      </c>
      <c r="K420" s="47">
        <v>60000</v>
      </c>
      <c r="L420" s="1"/>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row>
    <row r="421" spans="1:65" s="6" customFormat="1" ht="25.5">
      <c r="A421" s="9"/>
      <c r="B421" s="9"/>
      <c r="C421" s="35"/>
      <c r="D421" s="10">
        <v>4112</v>
      </c>
      <c r="E421" s="236" t="s">
        <v>238</v>
      </c>
      <c r="F421" s="236"/>
      <c r="G421" s="236"/>
      <c r="H421" s="236"/>
      <c r="I421" s="236"/>
      <c r="J421" s="47">
        <v>3600</v>
      </c>
      <c r="K421" s="47">
        <v>3600</v>
      </c>
      <c r="L421" s="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row>
    <row r="422" spans="1:65" s="6" customFormat="1" ht="29.25" customHeight="1">
      <c r="A422" s="9"/>
      <c r="B422" s="9"/>
      <c r="C422" s="35"/>
      <c r="D422" s="10">
        <v>4113</v>
      </c>
      <c r="E422" s="236" t="s">
        <v>165</v>
      </c>
      <c r="F422" s="236"/>
      <c r="G422" s="236"/>
      <c r="H422" s="236"/>
      <c r="I422" s="236"/>
      <c r="J422" s="47">
        <v>11000</v>
      </c>
      <c r="K422" s="47">
        <v>11000</v>
      </c>
      <c r="L422" s="1"/>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row>
    <row r="423" spans="1:65" s="6" customFormat="1" ht="25.5">
      <c r="A423" s="9"/>
      <c r="B423" s="9"/>
      <c r="C423" s="35"/>
      <c r="D423" s="10">
        <v>4114</v>
      </c>
      <c r="E423" s="236" t="s">
        <v>196</v>
      </c>
      <c r="F423" s="236"/>
      <c r="G423" s="236"/>
      <c r="H423" s="236"/>
      <c r="I423" s="236"/>
      <c r="J423" s="47">
        <v>6000</v>
      </c>
      <c r="K423" s="47">
        <v>6000</v>
      </c>
      <c r="L423" s="1"/>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row>
    <row r="424" spans="1:65" s="6" customFormat="1" ht="25.5">
      <c r="A424" s="9"/>
      <c r="B424" s="9"/>
      <c r="C424" s="35"/>
      <c r="D424" s="10">
        <v>4115</v>
      </c>
      <c r="E424" s="236" t="s">
        <v>136</v>
      </c>
      <c r="F424" s="236"/>
      <c r="G424" s="236"/>
      <c r="H424" s="236"/>
      <c r="I424" s="236"/>
      <c r="J424" s="47">
        <v>500</v>
      </c>
      <c r="K424" s="47">
        <v>500</v>
      </c>
      <c r="L424" s="1"/>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row>
    <row r="425" spans="1:65" ht="26.25">
      <c r="A425" s="9"/>
      <c r="B425" s="9"/>
      <c r="C425" s="35">
        <v>412</v>
      </c>
      <c r="D425" s="237" t="s">
        <v>168</v>
      </c>
      <c r="E425" s="237"/>
      <c r="F425" s="237"/>
      <c r="G425" s="237"/>
      <c r="H425" s="237"/>
      <c r="I425" s="237"/>
      <c r="J425" s="43">
        <f>SUM(J426:J427)</f>
        <v>300</v>
      </c>
      <c r="K425" s="43">
        <f>SUM(K426:K427)</f>
        <v>300</v>
      </c>
    </row>
    <row r="426" spans="1:65" s="6" customFormat="1" ht="25.5">
      <c r="A426" s="9"/>
      <c r="B426" s="9"/>
      <c r="C426" s="35"/>
      <c r="D426" s="10">
        <v>4123</v>
      </c>
      <c r="E426" s="236" t="s">
        <v>138</v>
      </c>
      <c r="F426" s="236"/>
      <c r="G426" s="236"/>
      <c r="H426" s="236"/>
      <c r="I426" s="236"/>
      <c r="J426" s="47">
        <v>0</v>
      </c>
      <c r="K426" s="47">
        <v>0</v>
      </c>
      <c r="L426" s="1"/>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row>
    <row r="427" spans="1:65" s="6" customFormat="1" ht="25.5">
      <c r="A427" s="9"/>
      <c r="B427" s="9"/>
      <c r="C427" s="35"/>
      <c r="D427" s="10">
        <v>4127</v>
      </c>
      <c r="E427" s="236" t="s">
        <v>239</v>
      </c>
      <c r="F427" s="236"/>
      <c r="G427" s="236"/>
      <c r="H427" s="236"/>
      <c r="I427" s="236"/>
      <c r="J427" s="47">
        <v>300</v>
      </c>
      <c r="K427" s="47">
        <v>300</v>
      </c>
      <c r="L427" s="1"/>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row>
    <row r="428" spans="1:65" ht="26.25">
      <c r="A428" s="9"/>
      <c r="B428" s="9"/>
      <c r="C428" s="35">
        <v>413</v>
      </c>
      <c r="D428" s="237" t="s">
        <v>77</v>
      </c>
      <c r="E428" s="237"/>
      <c r="F428" s="237"/>
      <c r="G428" s="237"/>
      <c r="H428" s="237"/>
      <c r="I428" s="237"/>
      <c r="J428" s="43">
        <f>SUM(J429)</f>
        <v>0</v>
      </c>
      <c r="K428" s="43">
        <f>SUM(K429)</f>
        <v>0</v>
      </c>
    </row>
    <row r="429" spans="1:65" s="6" customFormat="1" ht="25.5">
      <c r="A429" s="9"/>
      <c r="B429" s="9"/>
      <c r="C429" s="35"/>
      <c r="D429" s="10">
        <v>4135</v>
      </c>
      <c r="E429" s="236" t="s">
        <v>140</v>
      </c>
      <c r="F429" s="236"/>
      <c r="G429" s="236"/>
      <c r="H429" s="236"/>
      <c r="I429" s="236"/>
      <c r="J429" s="47">
        <v>0</v>
      </c>
      <c r="K429" s="47">
        <v>0</v>
      </c>
      <c r="L429" s="1"/>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row>
    <row r="430" spans="1:65" ht="26.25">
      <c r="A430" s="9"/>
      <c r="B430" s="9"/>
      <c r="C430" s="35">
        <v>414</v>
      </c>
      <c r="D430" s="237" t="s">
        <v>141</v>
      </c>
      <c r="E430" s="237"/>
      <c r="F430" s="237"/>
      <c r="G430" s="237"/>
      <c r="H430" s="237"/>
      <c r="I430" s="237"/>
      <c r="J430" s="43">
        <f>SUM(J431:J435)</f>
        <v>16600</v>
      </c>
      <c r="K430" s="43">
        <f>SUM(K431:K435)</f>
        <v>20600</v>
      </c>
    </row>
    <row r="431" spans="1:65" s="6" customFormat="1" ht="25.5">
      <c r="A431" s="9"/>
      <c r="B431" s="9"/>
      <c r="C431" s="35"/>
      <c r="D431" s="10">
        <v>4141</v>
      </c>
      <c r="E431" s="236" t="s">
        <v>154</v>
      </c>
      <c r="F431" s="236"/>
      <c r="G431" s="236"/>
      <c r="H431" s="236"/>
      <c r="I431" s="236"/>
      <c r="J431" s="47">
        <v>200</v>
      </c>
      <c r="K431" s="47">
        <v>200</v>
      </c>
      <c r="L431" s="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row>
    <row r="432" spans="1:65" s="6" customFormat="1" ht="25.5">
      <c r="A432" s="9"/>
      <c r="B432" s="9"/>
      <c r="C432" s="35"/>
      <c r="D432" s="10">
        <v>4142</v>
      </c>
      <c r="E432" s="236" t="s">
        <v>155</v>
      </c>
      <c r="F432" s="236"/>
      <c r="G432" s="236"/>
      <c r="H432" s="236"/>
      <c r="I432" s="236"/>
      <c r="J432" s="47">
        <v>200</v>
      </c>
      <c r="K432" s="47">
        <v>200</v>
      </c>
      <c r="L432" s="94"/>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row>
    <row r="433" spans="1:65" s="6" customFormat="1" ht="25.5">
      <c r="A433" s="9"/>
      <c r="B433" s="9"/>
      <c r="C433" s="35"/>
      <c r="D433" s="10">
        <v>4146</v>
      </c>
      <c r="E433" s="236" t="s">
        <v>240</v>
      </c>
      <c r="F433" s="236"/>
      <c r="G433" s="236"/>
      <c r="H433" s="236"/>
      <c r="I433" s="236"/>
      <c r="J433" s="47">
        <v>15000</v>
      </c>
      <c r="K433" s="47">
        <v>19000</v>
      </c>
      <c r="L433" s="1"/>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row>
    <row r="434" spans="1:65" s="6" customFormat="1" ht="25.5">
      <c r="A434" s="9"/>
      <c r="B434" s="9"/>
      <c r="C434" s="35"/>
      <c r="D434" s="10">
        <v>4148</v>
      </c>
      <c r="E434" s="236" t="s">
        <v>241</v>
      </c>
      <c r="F434" s="236"/>
      <c r="G434" s="236"/>
      <c r="H434" s="236"/>
      <c r="I434" s="236"/>
      <c r="J434" s="47">
        <v>200</v>
      </c>
      <c r="K434" s="47">
        <v>200</v>
      </c>
      <c r="L434" s="1"/>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row>
    <row r="435" spans="1:65" s="6" customFormat="1" ht="26.25" thickBot="1">
      <c r="A435" s="9"/>
      <c r="B435" s="9"/>
      <c r="C435" s="41"/>
      <c r="D435" s="11">
        <v>4149</v>
      </c>
      <c r="E435" s="250" t="s">
        <v>143</v>
      </c>
      <c r="F435" s="251"/>
      <c r="G435" s="251"/>
      <c r="H435" s="251"/>
      <c r="I435" s="252"/>
      <c r="J435" s="89">
        <v>1000</v>
      </c>
      <c r="K435" s="89">
        <v>1000</v>
      </c>
      <c r="L435" s="1"/>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row>
    <row r="436" spans="1:65" ht="27.75" thickTop="1" thickBot="1">
      <c r="A436" s="9"/>
      <c r="C436" s="55">
        <v>4</v>
      </c>
      <c r="D436" s="255" t="s">
        <v>130</v>
      </c>
      <c r="E436" s="255"/>
      <c r="F436" s="255"/>
      <c r="G436" s="255"/>
      <c r="H436" s="255"/>
      <c r="I436" s="255"/>
      <c r="J436" s="194">
        <f>SUM(J419,J425,J428,J430)</f>
        <v>98000</v>
      </c>
      <c r="K436" s="194">
        <f>SUM(K419,K425,K428,K430)</f>
        <v>102000</v>
      </c>
    </row>
    <row r="437" spans="1:65" ht="21.75" thickTop="1" thickBot="1">
      <c r="A437" s="9"/>
      <c r="B437" s="9"/>
      <c r="C437" s="15"/>
      <c r="D437" s="16"/>
      <c r="E437" s="16"/>
      <c r="F437" s="16"/>
      <c r="G437" s="16"/>
      <c r="H437" s="16"/>
      <c r="I437" s="16"/>
      <c r="J437" s="17"/>
      <c r="K437" s="17"/>
    </row>
    <row r="438" spans="1:65" ht="54" thickTop="1" thickBot="1">
      <c r="A438" s="9"/>
      <c r="B438" s="9"/>
      <c r="C438" s="38" t="s">
        <v>31</v>
      </c>
      <c r="D438" s="39" t="s">
        <v>31</v>
      </c>
      <c r="E438" s="255" t="s">
        <v>32</v>
      </c>
      <c r="F438" s="255"/>
      <c r="G438" s="255"/>
      <c r="H438" s="255"/>
      <c r="I438" s="255"/>
      <c r="J438" s="159" t="s">
        <v>298</v>
      </c>
      <c r="K438" s="145" t="s">
        <v>304</v>
      </c>
    </row>
    <row r="439" spans="1:65" ht="27.75" thickTop="1" thickBot="1">
      <c r="A439" s="9"/>
      <c r="B439" s="9"/>
      <c r="C439" s="141"/>
      <c r="D439" s="373" t="s">
        <v>286</v>
      </c>
      <c r="E439" s="373"/>
      <c r="F439" s="373"/>
      <c r="G439" s="373"/>
      <c r="H439" s="373"/>
      <c r="I439" s="373"/>
      <c r="J439" s="196"/>
      <c r="K439" s="174"/>
    </row>
    <row r="440" spans="1:65" ht="22.5" customHeight="1" thickTop="1">
      <c r="A440" s="9"/>
      <c r="B440" s="9"/>
      <c r="C440" s="35">
        <v>411</v>
      </c>
      <c r="D440" s="33"/>
      <c r="E440" s="237" t="s">
        <v>245</v>
      </c>
      <c r="F440" s="237"/>
      <c r="G440" s="237"/>
      <c r="H440" s="237"/>
      <c r="I440" s="237"/>
      <c r="J440" s="43">
        <f>SUM(J441:J445)</f>
        <v>197650</v>
      </c>
      <c r="K440" s="43">
        <f>SUM(K441:K445)</f>
        <v>197650</v>
      </c>
    </row>
    <row r="441" spans="1:65" s="6" customFormat="1" ht="26.25" customHeight="1">
      <c r="A441" s="9"/>
      <c r="B441" s="9"/>
      <c r="C441" s="35"/>
      <c r="D441" s="10">
        <v>4111</v>
      </c>
      <c r="E441" s="236" t="s">
        <v>194</v>
      </c>
      <c r="F441" s="236"/>
      <c r="G441" s="236"/>
      <c r="H441" s="236"/>
      <c r="I441" s="236"/>
      <c r="J441" s="47">
        <v>148800</v>
      </c>
      <c r="K441" s="47">
        <v>148800</v>
      </c>
      <c r="L441" s="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row>
    <row r="442" spans="1:65" s="6" customFormat="1" ht="25.5" customHeight="1">
      <c r="A442" s="9"/>
      <c r="B442" s="9"/>
      <c r="C442" s="35"/>
      <c r="D442" s="10">
        <v>4112</v>
      </c>
      <c r="E442" s="236" t="s">
        <v>243</v>
      </c>
      <c r="F442" s="236"/>
      <c r="G442" s="236"/>
      <c r="H442" s="236"/>
      <c r="I442" s="236"/>
      <c r="J442" s="47">
        <v>6000</v>
      </c>
      <c r="K442" s="47">
        <v>6000</v>
      </c>
      <c r="L442" s="1"/>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row>
    <row r="443" spans="1:65" s="6" customFormat="1" ht="25.5" customHeight="1">
      <c r="A443" s="9"/>
      <c r="B443" s="9"/>
      <c r="C443" s="35"/>
      <c r="D443" s="10">
        <v>4113</v>
      </c>
      <c r="E443" s="236" t="s">
        <v>224</v>
      </c>
      <c r="F443" s="236"/>
      <c r="G443" s="236"/>
      <c r="H443" s="236"/>
      <c r="I443" s="236"/>
      <c r="J443" s="47">
        <v>28800</v>
      </c>
      <c r="K443" s="47">
        <v>28800</v>
      </c>
      <c r="L443" s="1"/>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row>
    <row r="444" spans="1:65" s="6" customFormat="1" ht="25.5">
      <c r="A444" s="9"/>
      <c r="B444" s="9"/>
      <c r="C444" s="35"/>
      <c r="D444" s="10">
        <v>4114</v>
      </c>
      <c r="E444" s="236" t="s">
        <v>166</v>
      </c>
      <c r="F444" s="236"/>
      <c r="G444" s="236"/>
      <c r="H444" s="236"/>
      <c r="I444" s="236"/>
      <c r="J444" s="47">
        <v>13200</v>
      </c>
      <c r="K444" s="47">
        <v>13200</v>
      </c>
      <c r="L444" s="1"/>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row>
    <row r="445" spans="1:65" s="6" customFormat="1" ht="25.5">
      <c r="A445" s="9"/>
      <c r="B445" s="9"/>
      <c r="C445" s="35"/>
      <c r="D445" s="10">
        <v>4115</v>
      </c>
      <c r="E445" s="236" t="s">
        <v>244</v>
      </c>
      <c r="F445" s="236"/>
      <c r="G445" s="236"/>
      <c r="H445" s="236"/>
      <c r="I445" s="236"/>
      <c r="J445" s="47">
        <v>850</v>
      </c>
      <c r="K445" s="47">
        <v>850</v>
      </c>
      <c r="L445" s="1"/>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row>
    <row r="446" spans="1:65" ht="26.25">
      <c r="A446" s="9"/>
      <c r="B446" s="9"/>
      <c r="C446" s="35">
        <v>412</v>
      </c>
      <c r="D446" s="10"/>
      <c r="E446" s="237" t="s">
        <v>168</v>
      </c>
      <c r="F446" s="237"/>
      <c r="G446" s="237"/>
      <c r="H446" s="237"/>
      <c r="I446" s="237"/>
      <c r="J446" s="43">
        <f>SUM(J447:J448)</f>
        <v>360</v>
      </c>
      <c r="K446" s="43">
        <f>SUM(K447:K448)</f>
        <v>360</v>
      </c>
    </row>
    <row r="447" spans="1:65" s="6" customFormat="1" ht="25.5">
      <c r="A447" s="9"/>
      <c r="B447" s="9"/>
      <c r="C447" s="35"/>
      <c r="D447" s="10">
        <v>4123</v>
      </c>
      <c r="E447" s="236" t="s">
        <v>138</v>
      </c>
      <c r="F447" s="236"/>
      <c r="G447" s="236"/>
      <c r="H447" s="236"/>
      <c r="I447" s="236"/>
      <c r="J447" s="47">
        <v>0</v>
      </c>
      <c r="K447" s="47">
        <v>0</v>
      </c>
      <c r="L447" s="1"/>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row>
    <row r="448" spans="1:65" s="6" customFormat="1" ht="25.5">
      <c r="A448" s="9"/>
      <c r="B448" s="9"/>
      <c r="C448" s="35"/>
      <c r="D448" s="10">
        <v>4127</v>
      </c>
      <c r="E448" s="236" t="s">
        <v>163</v>
      </c>
      <c r="F448" s="236"/>
      <c r="G448" s="236"/>
      <c r="H448" s="236"/>
      <c r="I448" s="236"/>
      <c r="J448" s="47">
        <v>360</v>
      </c>
      <c r="K448" s="47">
        <v>360</v>
      </c>
      <c r="L448" s="1"/>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row>
    <row r="449" spans="1:65" ht="26.25">
      <c r="A449" s="9"/>
      <c r="B449" s="9"/>
      <c r="C449" s="35">
        <v>413</v>
      </c>
      <c r="D449" s="10"/>
      <c r="E449" s="237" t="s">
        <v>77</v>
      </c>
      <c r="F449" s="237"/>
      <c r="G449" s="237"/>
      <c r="H449" s="237"/>
      <c r="I449" s="237"/>
      <c r="J449" s="43">
        <f>SUM(J450)</f>
        <v>0</v>
      </c>
      <c r="K449" s="43">
        <f>SUM(K450)</f>
        <v>0</v>
      </c>
    </row>
    <row r="450" spans="1:65" s="6" customFormat="1" ht="24.75" customHeight="1">
      <c r="A450" s="9"/>
      <c r="B450" s="9"/>
      <c r="C450" s="35"/>
      <c r="D450" s="10">
        <v>4135</v>
      </c>
      <c r="E450" s="236" t="s">
        <v>140</v>
      </c>
      <c r="F450" s="236"/>
      <c r="G450" s="236"/>
      <c r="H450" s="236"/>
      <c r="I450" s="236"/>
      <c r="J450" s="47">
        <v>0</v>
      </c>
      <c r="K450" s="47">
        <v>0</v>
      </c>
      <c r="L450" s="1"/>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row>
    <row r="451" spans="1:65" ht="26.25">
      <c r="A451" s="9"/>
      <c r="B451" s="9"/>
      <c r="C451" s="35">
        <v>414</v>
      </c>
      <c r="D451" s="10"/>
      <c r="E451" s="237" t="s">
        <v>141</v>
      </c>
      <c r="F451" s="237"/>
      <c r="G451" s="237"/>
      <c r="H451" s="237"/>
      <c r="I451" s="237"/>
      <c r="J451" s="43">
        <f>SUM(J452:J455)</f>
        <v>4400</v>
      </c>
      <c r="K451" s="43">
        <f>SUM(K452:K455)</f>
        <v>4400</v>
      </c>
    </row>
    <row r="452" spans="1:65" s="6" customFormat="1" ht="25.5">
      <c r="A452" s="9"/>
      <c r="B452" s="9"/>
      <c r="C452" s="35"/>
      <c r="D452" s="10">
        <v>4141</v>
      </c>
      <c r="E452" s="236" t="s">
        <v>154</v>
      </c>
      <c r="F452" s="236"/>
      <c r="G452" s="236"/>
      <c r="H452" s="236"/>
      <c r="I452" s="236"/>
      <c r="J452" s="47">
        <v>500</v>
      </c>
      <c r="K452" s="47">
        <v>500</v>
      </c>
      <c r="L452" s="1"/>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row>
    <row r="453" spans="1:65" s="6" customFormat="1" ht="24" customHeight="1">
      <c r="A453" s="9"/>
      <c r="B453" s="9"/>
      <c r="C453" s="35"/>
      <c r="D453" s="10">
        <v>4142</v>
      </c>
      <c r="E453" s="236" t="s">
        <v>155</v>
      </c>
      <c r="F453" s="236"/>
      <c r="G453" s="236"/>
      <c r="H453" s="236"/>
      <c r="I453" s="236"/>
      <c r="J453" s="47">
        <v>200</v>
      </c>
      <c r="K453" s="47">
        <v>200</v>
      </c>
      <c r="L453" s="1"/>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row>
    <row r="454" spans="1:65" s="6" customFormat="1" ht="25.5">
      <c r="A454" s="9"/>
      <c r="B454" s="9"/>
      <c r="C454" s="35"/>
      <c r="D454" s="10">
        <v>4148</v>
      </c>
      <c r="E454" s="236" t="s">
        <v>247</v>
      </c>
      <c r="F454" s="236"/>
      <c r="G454" s="236"/>
      <c r="H454" s="236"/>
      <c r="I454" s="236"/>
      <c r="J454" s="47">
        <v>100</v>
      </c>
      <c r="K454" s="47">
        <v>100</v>
      </c>
      <c r="L454" s="1"/>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row>
    <row r="455" spans="1:65" s="6" customFormat="1" ht="26.25" thickBot="1">
      <c r="A455" s="9"/>
      <c r="B455" s="9"/>
      <c r="C455" s="41"/>
      <c r="D455" s="11">
        <v>4149</v>
      </c>
      <c r="E455" s="309" t="s">
        <v>143</v>
      </c>
      <c r="F455" s="309"/>
      <c r="G455" s="309"/>
      <c r="H455" s="309"/>
      <c r="I455" s="309"/>
      <c r="J455" s="160">
        <v>3600</v>
      </c>
      <c r="K455" s="89">
        <v>3600</v>
      </c>
      <c r="L455" s="1"/>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row>
    <row r="456" spans="1:65" ht="57.75" customHeight="1" thickTop="1" thickBot="1">
      <c r="A456" s="9"/>
      <c r="B456" s="9"/>
      <c r="C456" s="55">
        <v>4</v>
      </c>
      <c r="D456" s="308" t="s">
        <v>215</v>
      </c>
      <c r="E456" s="255"/>
      <c r="F456" s="255"/>
      <c r="G456" s="255"/>
      <c r="H456" s="255"/>
      <c r="I456" s="255"/>
      <c r="J456" s="195">
        <f>SUM(J440,J446,J449,J451)</f>
        <v>202410</v>
      </c>
      <c r="K456" s="194">
        <f>SUM(K440,K446,K449,K451)</f>
        <v>202410</v>
      </c>
      <c r="L456" s="162"/>
    </row>
    <row r="457" spans="1:65" ht="27" thickTop="1">
      <c r="A457" s="9"/>
      <c r="B457" s="9"/>
      <c r="C457" s="5"/>
      <c r="D457" s="5"/>
      <c r="E457" s="5"/>
      <c r="F457" s="5"/>
      <c r="G457" s="5"/>
      <c r="H457" s="5"/>
      <c r="I457" s="5"/>
      <c r="J457" s="161"/>
      <c r="K457" s="154"/>
    </row>
    <row r="458" spans="1:65">
      <c r="A458" s="9"/>
      <c r="B458" s="9"/>
      <c r="C458" s="5"/>
      <c r="D458" s="5"/>
      <c r="E458" s="5"/>
      <c r="F458" s="5"/>
      <c r="G458" s="5"/>
      <c r="H458" s="5"/>
      <c r="I458" s="5"/>
      <c r="J458" s="155"/>
      <c r="K458" s="156"/>
    </row>
    <row r="459" spans="1:65">
      <c r="A459" s="9"/>
      <c r="B459" s="9"/>
      <c r="C459" s="5"/>
      <c r="D459" s="5"/>
      <c r="E459" s="5"/>
      <c r="F459" s="5"/>
      <c r="G459" s="5"/>
      <c r="H459" s="5"/>
      <c r="I459" s="5"/>
      <c r="J459" s="5"/>
    </row>
    <row r="460" spans="1:65">
      <c r="A460" s="9"/>
      <c r="B460" s="9"/>
      <c r="C460" s="5"/>
      <c r="D460" s="5"/>
      <c r="E460" s="5"/>
      <c r="F460" s="5"/>
      <c r="G460" s="5"/>
      <c r="H460" s="5"/>
      <c r="I460" s="5"/>
      <c r="J460" s="5"/>
    </row>
    <row r="461" spans="1:65" ht="26.25">
      <c r="A461" s="5"/>
      <c r="B461" s="5"/>
      <c r="C461" s="5"/>
      <c r="D461" s="5"/>
      <c r="E461" s="5"/>
      <c r="F461" s="86" t="s">
        <v>212</v>
      </c>
      <c r="G461" s="5"/>
      <c r="H461" s="5"/>
      <c r="I461" s="5"/>
      <c r="J461" s="9"/>
      <c r="K461"/>
      <c r="L461"/>
    </row>
    <row r="462" spans="1:65" ht="94.5" customHeight="1">
      <c r="B462" s="126"/>
      <c r="C462" s="247" t="s">
        <v>306</v>
      </c>
      <c r="D462" s="247"/>
      <c r="E462" s="247"/>
      <c r="F462" s="247"/>
      <c r="G462" s="247"/>
      <c r="H462" s="247"/>
      <c r="I462" s="247"/>
      <c r="J462" s="9"/>
      <c r="K462"/>
      <c r="L462"/>
    </row>
    <row r="463" spans="1:65" ht="25.5">
      <c r="A463" s="18"/>
      <c r="B463" s="18"/>
      <c r="C463" s="18"/>
      <c r="D463" s="18"/>
      <c r="E463" s="18"/>
      <c r="F463" s="18"/>
      <c r="G463" s="18"/>
      <c r="H463" s="18"/>
      <c r="I463" s="18"/>
      <c r="J463" s="9"/>
      <c r="K463"/>
      <c r="L463"/>
    </row>
    <row r="464" spans="1:65" ht="25.5">
      <c r="C464" s="85" t="s">
        <v>213</v>
      </c>
      <c r="D464" s="85"/>
      <c r="E464" s="18"/>
      <c r="F464" s="18"/>
      <c r="G464" s="18"/>
      <c r="H464" s="18"/>
      <c r="I464" s="18"/>
    </row>
    <row r="465" spans="1:12" ht="25.5">
      <c r="C465" s="18" t="s">
        <v>299</v>
      </c>
      <c r="D465" s="18"/>
      <c r="E465" s="18"/>
      <c r="F465" s="18"/>
      <c r="G465" s="18"/>
      <c r="H465" s="18"/>
      <c r="I465" s="18"/>
    </row>
    <row r="466" spans="1:12" ht="26.25">
      <c r="C466" s="18"/>
      <c r="D466" s="18"/>
      <c r="E466" s="246" t="s">
        <v>284</v>
      </c>
      <c r="F466" s="246"/>
      <c r="G466" s="246"/>
      <c r="H466" s="246"/>
      <c r="I466" s="246"/>
    </row>
    <row r="467" spans="1:12" ht="26.25">
      <c r="C467" s="18"/>
      <c r="D467" s="18"/>
      <c r="E467" s="246" t="s">
        <v>214</v>
      </c>
      <c r="F467" s="246"/>
      <c r="G467" s="246"/>
      <c r="H467" s="246"/>
      <c r="I467" s="246"/>
    </row>
    <row r="468" spans="1:12" ht="26.25">
      <c r="C468" s="18"/>
      <c r="D468" s="18"/>
      <c r="E468" s="246" t="s">
        <v>4</v>
      </c>
      <c r="F468" s="246"/>
      <c r="G468" s="246"/>
      <c r="H468" s="246"/>
      <c r="I468" s="246"/>
    </row>
    <row r="469" spans="1:12">
      <c r="A469" s="5"/>
      <c r="B469" s="5"/>
      <c r="C469" s="9"/>
      <c r="D469" s="9"/>
      <c r="E469" s="9"/>
      <c r="F469" s="9"/>
      <c r="G469" s="9"/>
      <c r="H469" s="9"/>
      <c r="I469" s="9"/>
      <c r="J469" s="9"/>
      <c r="K469"/>
      <c r="L469"/>
    </row>
    <row r="470" spans="1:12">
      <c r="A470" s="9"/>
      <c r="B470" s="9"/>
      <c r="C470" s="5"/>
      <c r="D470" s="5"/>
      <c r="E470" s="9"/>
      <c r="F470" s="9"/>
      <c r="G470" s="9"/>
      <c r="H470" s="9"/>
      <c r="I470" s="9"/>
      <c r="J470" s="9"/>
      <c r="K470"/>
      <c r="L470"/>
    </row>
    <row r="471" spans="1:12">
      <c r="A471" s="9" t="s">
        <v>2</v>
      </c>
      <c r="B471" s="9"/>
      <c r="C471" s="5"/>
      <c r="D471" s="5"/>
      <c r="E471" s="5"/>
      <c r="F471" s="5"/>
      <c r="G471" s="5"/>
      <c r="H471" s="5"/>
      <c r="I471" s="5"/>
      <c r="J471" s="5"/>
    </row>
    <row r="472" spans="1:12">
      <c r="A472" s="9"/>
      <c r="B472" s="9"/>
      <c r="C472" s="5"/>
      <c r="D472" s="5"/>
      <c r="E472" s="5"/>
      <c r="F472" s="5"/>
      <c r="G472" s="5"/>
      <c r="H472" s="5"/>
      <c r="I472" s="5"/>
      <c r="J472" s="5"/>
    </row>
    <row r="473" spans="1:12">
      <c r="A473" s="9"/>
      <c r="B473" s="9"/>
      <c r="C473" s="5"/>
      <c r="D473" s="5"/>
      <c r="E473" s="5"/>
      <c r="F473" s="5"/>
      <c r="G473" s="5"/>
      <c r="H473" s="5"/>
      <c r="I473" s="5"/>
      <c r="J473" s="5"/>
    </row>
    <row r="474" spans="1:12" ht="25.5" customHeight="1">
      <c r="A474" s="9"/>
      <c r="B474" s="9"/>
      <c r="C474" s="5"/>
      <c r="D474" s="5"/>
      <c r="E474" s="5"/>
      <c r="F474" s="5"/>
      <c r="G474" s="5"/>
      <c r="H474" s="5"/>
      <c r="I474" s="5"/>
      <c r="J474" s="5"/>
    </row>
    <row r="475" spans="1:12" ht="13.5" customHeight="1">
      <c r="A475" s="9"/>
      <c r="B475" s="9"/>
      <c r="C475" s="5"/>
      <c r="D475" s="5"/>
      <c r="E475" s="5"/>
      <c r="F475" s="5"/>
      <c r="G475" s="5"/>
      <c r="H475" s="5"/>
      <c r="I475" s="5"/>
      <c r="J475" s="5"/>
    </row>
    <row r="476" spans="1:12" ht="49.5" customHeight="1">
      <c r="A476" s="9"/>
      <c r="B476" s="9"/>
      <c r="C476" s="5"/>
      <c r="D476" s="5"/>
      <c r="E476" s="5"/>
      <c r="F476" s="5"/>
      <c r="G476" s="5"/>
      <c r="H476" s="5"/>
      <c r="I476" s="5"/>
      <c r="J476" s="5"/>
      <c r="L476" s="124"/>
    </row>
    <row r="477" spans="1:12" ht="49.9" customHeight="1">
      <c r="A477" s="9"/>
      <c r="B477" s="9"/>
      <c r="C477" s="5"/>
      <c r="D477" s="5"/>
      <c r="E477" s="5"/>
      <c r="F477" s="5"/>
      <c r="G477" s="5"/>
      <c r="H477" s="5"/>
      <c r="I477" s="5"/>
      <c r="J477" s="5"/>
      <c r="L477" s="123"/>
    </row>
    <row r="478" spans="1:12" ht="25.5" customHeight="1">
      <c r="A478" s="9"/>
      <c r="B478" s="9"/>
      <c r="C478" s="5"/>
      <c r="D478" s="5"/>
      <c r="E478" s="5"/>
      <c r="F478" s="5"/>
      <c r="G478" s="5"/>
      <c r="H478" s="5"/>
      <c r="I478" s="5"/>
      <c r="J478" s="5"/>
      <c r="L478" s="125"/>
    </row>
    <row r="479" spans="1:12" ht="10.5" customHeight="1">
      <c r="A479" s="9"/>
      <c r="B479" s="9"/>
      <c r="C479" s="5"/>
      <c r="D479" s="5"/>
      <c r="E479" s="5"/>
      <c r="F479" s="5"/>
      <c r="G479" s="5"/>
      <c r="H479" s="5"/>
      <c r="I479" s="5"/>
      <c r="J479" s="5"/>
      <c r="L479" s="123"/>
    </row>
    <row r="480" spans="1:12" ht="25.5" hidden="1" customHeight="1">
      <c r="A480" s="9"/>
      <c r="B480" s="9"/>
      <c r="C480" s="5"/>
      <c r="D480" s="5"/>
      <c r="E480" s="5"/>
      <c r="F480" s="5"/>
      <c r="G480" s="5"/>
      <c r="H480" s="5"/>
      <c r="I480" s="5"/>
      <c r="J480" s="5"/>
      <c r="L480" s="123"/>
    </row>
    <row r="481" spans="1:12" ht="25.5" hidden="1" customHeight="1">
      <c r="A481" s="9"/>
      <c r="B481" s="19"/>
      <c r="C481" s="5"/>
      <c r="D481" s="5"/>
      <c r="E481" s="5"/>
      <c r="F481" s="5"/>
      <c r="G481" s="5"/>
      <c r="H481" s="5"/>
      <c r="I481" s="5"/>
      <c r="J481" s="5"/>
      <c r="L481" s="123"/>
    </row>
    <row r="482" spans="1:12" ht="25.5" hidden="1" customHeight="1">
      <c r="A482" s="9"/>
      <c r="B482" s="19"/>
      <c r="C482" s="5"/>
      <c r="D482" s="5"/>
      <c r="E482" s="5"/>
      <c r="F482" s="5"/>
      <c r="G482" s="5"/>
      <c r="H482" s="5"/>
      <c r="I482" s="5"/>
      <c r="J482" s="5"/>
      <c r="L482" s="123"/>
    </row>
    <row r="483" spans="1:12" ht="25.5" hidden="1" customHeight="1">
      <c r="A483" s="9"/>
      <c r="B483" s="19"/>
      <c r="C483" s="5"/>
      <c r="D483" s="5"/>
      <c r="E483" s="5"/>
      <c r="F483" s="5"/>
      <c r="G483" s="5"/>
      <c r="H483" s="5"/>
      <c r="I483" s="5"/>
      <c r="J483" s="5"/>
      <c r="L483" s="123"/>
    </row>
    <row r="484" spans="1:12" ht="25.5" hidden="1" customHeight="1">
      <c r="A484" s="9"/>
      <c r="B484" s="19"/>
      <c r="C484" s="5"/>
      <c r="D484" s="5"/>
      <c r="E484" s="5"/>
      <c r="F484" s="5"/>
      <c r="G484" s="5"/>
      <c r="H484" s="5"/>
      <c r="I484" s="5"/>
      <c r="J484" s="5"/>
      <c r="L484" s="123"/>
    </row>
    <row r="485" spans="1:12" ht="25.5" hidden="1" customHeight="1">
      <c r="A485" s="9"/>
      <c r="B485" s="19"/>
      <c r="C485" s="5"/>
      <c r="D485" s="5"/>
      <c r="E485" s="5"/>
      <c r="F485" s="5"/>
      <c r="G485" s="5"/>
      <c r="H485" s="5"/>
      <c r="I485" s="5"/>
      <c r="J485" s="5"/>
      <c r="L485" s="123"/>
    </row>
    <row r="486" spans="1:12" ht="25.5" hidden="1" customHeight="1">
      <c r="A486" s="9"/>
      <c r="B486" s="19"/>
      <c r="C486" s="5"/>
      <c r="D486" s="5"/>
      <c r="E486" s="5"/>
      <c r="F486" s="5"/>
      <c r="G486" s="5"/>
      <c r="H486" s="5"/>
      <c r="I486" s="5"/>
      <c r="J486" s="5"/>
      <c r="L486" s="123"/>
    </row>
    <row r="487" spans="1:12" ht="25.5" customHeight="1">
      <c r="A487" s="9"/>
      <c r="B487" s="19"/>
      <c r="C487" s="5"/>
      <c r="D487" s="5"/>
      <c r="E487" s="5"/>
      <c r="F487" s="5"/>
      <c r="G487" s="5"/>
      <c r="H487" s="5"/>
      <c r="I487" s="5"/>
      <c r="J487" s="5"/>
    </row>
    <row r="488" spans="1:12" ht="25.5" customHeight="1">
      <c r="A488" s="9"/>
      <c r="B488" s="19"/>
      <c r="C488" s="5"/>
      <c r="D488" s="5"/>
      <c r="E488" s="5"/>
      <c r="F488" s="5"/>
      <c r="G488" s="5"/>
      <c r="H488" s="5"/>
      <c r="I488" s="5"/>
      <c r="J488" s="5"/>
    </row>
    <row r="489" spans="1:12" ht="25.5" customHeight="1">
      <c r="A489" s="9"/>
      <c r="B489" s="19"/>
      <c r="C489" s="5"/>
      <c r="D489" s="5"/>
      <c r="E489" s="5"/>
      <c r="F489" s="5"/>
      <c r="G489" s="5"/>
      <c r="H489" s="5"/>
      <c r="I489" s="5"/>
      <c r="J489" s="5"/>
    </row>
    <row r="490" spans="1:12" ht="25.5" customHeight="1">
      <c r="A490" s="9"/>
      <c r="B490" s="19"/>
      <c r="C490" s="5"/>
      <c r="D490" s="5"/>
      <c r="E490" s="5"/>
      <c r="F490" s="5"/>
      <c r="G490" s="5"/>
      <c r="H490" s="5"/>
      <c r="I490" s="5"/>
      <c r="J490" s="5"/>
    </row>
    <row r="491" spans="1:12" ht="25.5" customHeight="1">
      <c r="A491" s="9"/>
      <c r="B491" s="19"/>
      <c r="C491" s="5"/>
      <c r="D491" s="5"/>
      <c r="E491" s="5"/>
      <c r="F491" s="5"/>
      <c r="G491" s="5"/>
      <c r="H491" s="5"/>
      <c r="I491" s="5"/>
      <c r="J491" s="5"/>
    </row>
    <row r="492" spans="1:12" ht="25.5" customHeight="1">
      <c r="A492" s="9"/>
      <c r="B492" s="9"/>
      <c r="C492" s="5"/>
      <c r="D492" s="5"/>
      <c r="E492" s="5"/>
      <c r="F492" s="5"/>
      <c r="G492" s="5"/>
      <c r="H492" s="5"/>
      <c r="I492" s="5"/>
      <c r="J492" s="5"/>
    </row>
    <row r="493" spans="1:12" ht="25.5" customHeight="1">
      <c r="A493" s="9"/>
      <c r="B493" s="9"/>
      <c r="C493" s="5"/>
      <c r="D493" s="5"/>
      <c r="E493" s="5"/>
      <c r="F493" s="5"/>
      <c r="G493" s="5"/>
      <c r="H493" s="5"/>
      <c r="I493" s="5"/>
      <c r="J493" s="5"/>
    </row>
    <row r="494" spans="1:12" ht="25.5" customHeight="1">
      <c r="A494" s="9"/>
      <c r="B494" s="9"/>
      <c r="C494" s="5"/>
      <c r="D494" s="5"/>
      <c r="E494" s="5"/>
      <c r="F494" s="5"/>
      <c r="G494" s="5"/>
      <c r="H494" s="5"/>
      <c r="I494" s="5"/>
      <c r="J494" s="5"/>
    </row>
    <row r="495" spans="1:12" ht="25.5" customHeight="1">
      <c r="A495" s="9"/>
      <c r="B495" s="9"/>
      <c r="C495" s="5"/>
      <c r="D495" s="5"/>
      <c r="E495" s="5"/>
      <c r="F495" s="5"/>
      <c r="G495" s="5"/>
      <c r="H495" s="5"/>
      <c r="I495" s="5"/>
      <c r="J495" s="5"/>
    </row>
    <row r="496" spans="1:12" ht="25.5" customHeight="1">
      <c r="A496" s="9"/>
      <c r="B496" s="9"/>
      <c r="C496" s="5"/>
      <c r="D496" s="5"/>
      <c r="E496" s="5"/>
      <c r="F496" s="5"/>
      <c r="G496" s="5"/>
      <c r="H496" s="5"/>
      <c r="I496" s="5"/>
      <c r="J496" s="5"/>
    </row>
    <row r="497" spans="1:10" ht="53.25" customHeight="1">
      <c r="A497" s="9"/>
      <c r="B497" s="9"/>
      <c r="C497" s="5"/>
      <c r="D497" s="5"/>
      <c r="E497" s="5"/>
      <c r="F497" s="5"/>
      <c r="G497" s="5"/>
      <c r="H497" s="5"/>
      <c r="I497" s="5"/>
      <c r="J497" s="5"/>
    </row>
    <row r="498" spans="1:10" ht="33" customHeight="1">
      <c r="A498" s="9"/>
      <c r="B498" s="9"/>
      <c r="C498" s="5"/>
      <c r="D498" s="5"/>
      <c r="E498" s="5"/>
      <c r="F498" s="5"/>
      <c r="G498" s="5"/>
      <c r="H498" s="5"/>
      <c r="I498" s="5"/>
      <c r="J498" s="5"/>
    </row>
    <row r="499" spans="1:10" ht="79.5" customHeight="1">
      <c r="A499" s="9"/>
      <c r="B499" s="9"/>
      <c r="C499" s="5"/>
      <c r="D499" s="5"/>
      <c r="E499" s="5"/>
      <c r="F499" s="5"/>
      <c r="G499" s="5"/>
      <c r="H499" s="5"/>
      <c r="I499" s="5"/>
      <c r="J499" s="5"/>
    </row>
    <row r="500" spans="1:10" ht="23.25" customHeight="1">
      <c r="A500" s="9"/>
      <c r="B500" s="9"/>
      <c r="C500" s="5"/>
      <c r="D500" s="5"/>
      <c r="E500" s="5"/>
      <c r="F500" s="5"/>
      <c r="G500" s="5"/>
      <c r="H500" s="5"/>
      <c r="I500" s="5"/>
      <c r="J500" s="5"/>
    </row>
    <row r="501" spans="1:10" ht="32.25" customHeight="1">
      <c r="A501" s="9"/>
      <c r="B501" s="9"/>
      <c r="C501" s="5"/>
      <c r="D501" s="5"/>
      <c r="E501" s="5"/>
      <c r="F501" s="5"/>
      <c r="G501" s="5"/>
      <c r="H501" s="5"/>
      <c r="I501" s="5"/>
      <c r="J501" s="5"/>
    </row>
    <row r="502" spans="1:10" ht="23.25" customHeight="1">
      <c r="A502" s="9"/>
      <c r="B502" s="9"/>
      <c r="C502" s="5"/>
      <c r="D502" s="5"/>
      <c r="E502" s="5"/>
      <c r="F502" s="5"/>
      <c r="G502" s="5"/>
      <c r="H502" s="5"/>
      <c r="I502" s="5"/>
      <c r="J502" s="5"/>
    </row>
    <row r="503" spans="1:10" ht="23.25" customHeight="1">
      <c r="A503" s="9"/>
      <c r="B503" s="9"/>
      <c r="C503" s="5"/>
      <c r="D503" s="5"/>
      <c r="E503" s="5"/>
      <c r="F503" s="5"/>
      <c r="G503" s="5"/>
      <c r="H503" s="5"/>
      <c r="I503" s="5"/>
      <c r="J503" s="5"/>
    </row>
    <row r="504" spans="1:10" ht="29.25" customHeight="1">
      <c r="A504" s="9"/>
      <c r="B504" s="9"/>
      <c r="C504" s="5"/>
      <c r="D504" s="5"/>
      <c r="E504" s="5"/>
      <c r="F504" s="5"/>
      <c r="G504" s="5"/>
      <c r="H504" s="5"/>
      <c r="I504" s="5"/>
      <c r="J504" s="5"/>
    </row>
    <row r="505" spans="1:10">
      <c r="A505" s="9"/>
      <c r="B505" s="9"/>
      <c r="C505" s="5"/>
      <c r="D505" s="5"/>
      <c r="E505" s="5"/>
      <c r="F505" s="5"/>
      <c r="G505" s="5"/>
      <c r="H505" s="5"/>
      <c r="I505" s="5"/>
      <c r="J505" s="5"/>
    </row>
    <row r="506" spans="1:10" ht="26.25" customHeight="1">
      <c r="A506" s="9"/>
      <c r="B506" s="9"/>
      <c r="C506" s="5"/>
      <c r="D506" s="5"/>
      <c r="E506" s="5"/>
      <c r="F506" s="5"/>
      <c r="G506" s="5"/>
      <c r="H506" s="5"/>
      <c r="I506" s="5"/>
      <c r="J506" s="5"/>
    </row>
    <row r="507" spans="1:10" ht="27.75" customHeight="1">
      <c r="A507" s="9"/>
      <c r="B507" s="9"/>
      <c r="C507" s="5"/>
      <c r="D507" s="5"/>
      <c r="E507" s="5"/>
      <c r="F507" s="5"/>
      <c r="G507" s="5"/>
      <c r="H507" s="5"/>
      <c r="I507" s="5"/>
      <c r="J507" s="5"/>
    </row>
    <row r="508" spans="1:10">
      <c r="B508" s="9"/>
      <c r="C508" s="5"/>
      <c r="D508" s="5"/>
      <c r="E508" s="5"/>
      <c r="F508" s="5"/>
      <c r="G508" s="5"/>
      <c r="H508" s="5"/>
      <c r="I508" s="5"/>
      <c r="J508" s="5"/>
    </row>
    <row r="509" spans="1:10">
      <c r="B509" s="9"/>
      <c r="C509" s="5"/>
      <c r="D509" s="5"/>
      <c r="E509" s="5"/>
      <c r="F509" s="5"/>
      <c r="G509" s="5"/>
      <c r="H509" s="5"/>
      <c r="I509" s="5"/>
      <c r="J509" s="5"/>
    </row>
    <row r="510" spans="1:10">
      <c r="B510" s="9"/>
      <c r="C510" s="5"/>
      <c r="D510" s="5"/>
      <c r="E510" s="5"/>
      <c r="F510" s="5"/>
      <c r="G510" s="5"/>
      <c r="H510" s="5"/>
      <c r="I510" s="5"/>
      <c r="J510" s="5"/>
    </row>
    <row r="511" spans="1:10">
      <c r="B511" s="9"/>
      <c r="C511" s="5"/>
      <c r="D511" s="5"/>
      <c r="E511" s="5"/>
      <c r="F511" s="5"/>
      <c r="G511" s="5"/>
      <c r="H511" s="5"/>
      <c r="I511" s="5"/>
      <c r="J511" s="5"/>
    </row>
    <row r="512" spans="1:10">
      <c r="B512" s="9"/>
      <c r="C512" s="5"/>
      <c r="D512" s="5"/>
      <c r="E512" s="5"/>
      <c r="F512" s="5"/>
      <c r="G512" s="5"/>
      <c r="H512" s="5"/>
      <c r="I512" s="5"/>
      <c r="J512" s="5"/>
    </row>
    <row r="513" spans="2:10">
      <c r="B513" s="9"/>
      <c r="C513" s="5"/>
      <c r="D513" s="5"/>
      <c r="E513" s="5"/>
      <c r="F513" s="5"/>
      <c r="G513" s="5"/>
      <c r="H513" s="5"/>
      <c r="I513" s="5"/>
      <c r="J513" s="5"/>
    </row>
    <row r="514" spans="2:10">
      <c r="B514" s="9"/>
      <c r="C514" s="5"/>
      <c r="D514" s="5"/>
      <c r="E514" s="5"/>
      <c r="F514" s="5"/>
      <c r="G514" s="5"/>
      <c r="H514" s="5"/>
      <c r="I514" s="5"/>
      <c r="J514" s="5"/>
    </row>
    <row r="515" spans="2:10">
      <c r="B515" s="9"/>
      <c r="C515" s="5"/>
      <c r="D515" s="5"/>
      <c r="E515" s="5"/>
      <c r="F515" s="5"/>
      <c r="G515" s="5"/>
      <c r="H515" s="5"/>
      <c r="I515" s="5"/>
      <c r="J515" s="5"/>
    </row>
    <row r="516" spans="2:10">
      <c r="B516" s="9"/>
      <c r="C516" s="5"/>
      <c r="D516" s="5"/>
      <c r="E516" s="5"/>
      <c r="F516" s="5"/>
      <c r="G516" s="5"/>
      <c r="H516" s="5"/>
      <c r="I516" s="5"/>
      <c r="J516" s="5"/>
    </row>
    <row r="517" spans="2:10">
      <c r="B517" s="9"/>
      <c r="C517" s="5"/>
      <c r="D517" s="5"/>
      <c r="E517" s="5"/>
      <c r="F517" s="5"/>
      <c r="G517" s="5"/>
      <c r="H517" s="5"/>
      <c r="I517" s="5"/>
      <c r="J517" s="5"/>
    </row>
    <row r="518" spans="2:10">
      <c r="B518" s="9"/>
      <c r="C518" s="5"/>
      <c r="D518" s="5"/>
      <c r="E518" s="5"/>
      <c r="F518" s="5"/>
      <c r="G518" s="5"/>
      <c r="H518" s="5"/>
      <c r="I518" s="5"/>
      <c r="J518" s="5"/>
    </row>
    <row r="519" spans="2:10">
      <c r="B519" s="9"/>
      <c r="C519" s="5"/>
      <c r="D519" s="5"/>
      <c r="E519" s="5"/>
      <c r="F519" s="5"/>
      <c r="G519" s="5"/>
      <c r="H519" s="5"/>
      <c r="I519" s="5"/>
      <c r="J519" s="5"/>
    </row>
  </sheetData>
  <mergeCells count="486">
    <mergeCell ref="E233:I233"/>
    <mergeCell ref="D262:I262"/>
    <mergeCell ref="B187:H187"/>
    <mergeCell ref="E226:I226"/>
    <mergeCell ref="E227:I227"/>
    <mergeCell ref="C156:J156"/>
    <mergeCell ref="C157:J157"/>
    <mergeCell ref="C158:J158"/>
    <mergeCell ref="E142:I142"/>
    <mergeCell ref="E143:I143"/>
    <mergeCell ref="C152:J152"/>
    <mergeCell ref="E245:I245"/>
    <mergeCell ref="E255:I255"/>
    <mergeCell ref="E246:I246"/>
    <mergeCell ref="D248:I248"/>
    <mergeCell ref="D251:I251"/>
    <mergeCell ref="D241:I241"/>
    <mergeCell ref="E243:I243"/>
    <mergeCell ref="E244:I244"/>
    <mergeCell ref="E249:I249"/>
    <mergeCell ref="E254:I254"/>
    <mergeCell ref="E247:I247"/>
    <mergeCell ref="E363:I363"/>
    <mergeCell ref="E375:I375"/>
    <mergeCell ref="E397:I397"/>
    <mergeCell ref="E373:I373"/>
    <mergeCell ref="E455:I455"/>
    <mergeCell ref="E442:I442"/>
    <mergeCell ref="D456:I456"/>
    <mergeCell ref="E417:I417"/>
    <mergeCell ref="E409:I409"/>
    <mergeCell ref="E454:I454"/>
    <mergeCell ref="E414:I414"/>
    <mergeCell ref="E413:I413"/>
    <mergeCell ref="D371:I371"/>
    <mergeCell ref="E449:I449"/>
    <mergeCell ref="E427:I427"/>
    <mergeCell ref="E365:I365"/>
    <mergeCell ref="E443:I443"/>
    <mergeCell ref="E423:I423"/>
    <mergeCell ref="E424:I424"/>
    <mergeCell ref="E401:I401"/>
    <mergeCell ref="E384:I384"/>
    <mergeCell ref="E385:I385"/>
    <mergeCell ref="D392:I392"/>
    <mergeCell ref="D439:I439"/>
    <mergeCell ref="H14:I14"/>
    <mergeCell ref="E49:I49"/>
    <mergeCell ref="C37:G37"/>
    <mergeCell ref="H37:I37"/>
    <mergeCell ref="C29:G29"/>
    <mergeCell ref="C40:G40"/>
    <mergeCell ref="C33:G33"/>
    <mergeCell ref="C39:G39"/>
    <mergeCell ref="C25:G25"/>
    <mergeCell ref="C38:G38"/>
    <mergeCell ref="C32:G32"/>
    <mergeCell ref="C19:G19"/>
    <mergeCell ref="E48:I48"/>
    <mergeCell ref="C21:G21"/>
    <mergeCell ref="C22:G22"/>
    <mergeCell ref="C23:G23"/>
    <mergeCell ref="H29:I29"/>
    <mergeCell ref="H25:I25"/>
    <mergeCell ref="H19:I19"/>
    <mergeCell ref="C162:J162"/>
    <mergeCell ref="C163:J163"/>
    <mergeCell ref="C164:J164"/>
    <mergeCell ref="E129:I129"/>
    <mergeCell ref="E141:I141"/>
    <mergeCell ref="E138:I138"/>
    <mergeCell ref="E144:I144"/>
    <mergeCell ref="C159:J159"/>
    <mergeCell ref="E91:I91"/>
    <mergeCell ref="E118:I118"/>
    <mergeCell ref="D134:I134"/>
    <mergeCell ref="E135:I135"/>
    <mergeCell ref="E139:I139"/>
    <mergeCell ref="E150:I150"/>
    <mergeCell ref="E130:I130"/>
    <mergeCell ref="E131:I131"/>
    <mergeCell ref="E140:I140"/>
    <mergeCell ref="E53:I53"/>
    <mergeCell ref="H40:I40"/>
    <mergeCell ref="E90:I90"/>
    <mergeCell ref="E133:I133"/>
    <mergeCell ref="D124:I124"/>
    <mergeCell ref="C160:J160"/>
    <mergeCell ref="E288:I288"/>
    <mergeCell ref="E281:I281"/>
    <mergeCell ref="E282:I282"/>
    <mergeCell ref="E265:I265"/>
    <mergeCell ref="E274:I274"/>
    <mergeCell ref="E270:I270"/>
    <mergeCell ref="E278:I278"/>
    <mergeCell ref="E277:I277"/>
    <mergeCell ref="E284:I284"/>
    <mergeCell ref="D287:I287"/>
    <mergeCell ref="D268:I268"/>
    <mergeCell ref="D275:I275"/>
    <mergeCell ref="E279:I279"/>
    <mergeCell ref="E280:I280"/>
    <mergeCell ref="E272:I272"/>
    <mergeCell ref="E266:I266"/>
    <mergeCell ref="E308:I308"/>
    <mergeCell ref="E307:I307"/>
    <mergeCell ref="D312:I312"/>
    <mergeCell ref="D314:I314"/>
    <mergeCell ref="D302:I302"/>
    <mergeCell ref="E304:I304"/>
    <mergeCell ref="E299:I299"/>
    <mergeCell ref="E313:I313"/>
    <mergeCell ref="E294:I294"/>
    <mergeCell ref="E301:I301"/>
    <mergeCell ref="D295:I295"/>
    <mergeCell ref="E305:I305"/>
    <mergeCell ref="D362:I362"/>
    <mergeCell ref="E353:I353"/>
    <mergeCell ref="D351:I351"/>
    <mergeCell ref="E358:I358"/>
    <mergeCell ref="E346:I346"/>
    <mergeCell ref="E340:I340"/>
    <mergeCell ref="D332:I332"/>
    <mergeCell ref="E322:I322"/>
    <mergeCell ref="E309:I309"/>
    <mergeCell ref="D357:I357"/>
    <mergeCell ref="E311:I311"/>
    <mergeCell ref="E361:I361"/>
    <mergeCell ref="E290:I290"/>
    <mergeCell ref="E319:I319"/>
    <mergeCell ref="E329:I329"/>
    <mergeCell ref="E331:I331"/>
    <mergeCell ref="D285:I285"/>
    <mergeCell ref="E283:I283"/>
    <mergeCell ref="E292:I292"/>
    <mergeCell ref="E293:I293"/>
    <mergeCell ref="E323:I323"/>
    <mergeCell ref="D317:I317"/>
    <mergeCell ref="E306:I306"/>
    <mergeCell ref="E315:I315"/>
    <mergeCell ref="E286:I286"/>
    <mergeCell ref="E298:I298"/>
    <mergeCell ref="E289:I289"/>
    <mergeCell ref="E316:I316"/>
    <mergeCell ref="E303:I303"/>
    <mergeCell ref="D320:I320"/>
    <mergeCell ref="E324:I324"/>
    <mergeCell ref="E325:I325"/>
    <mergeCell ref="E328:I328"/>
    <mergeCell ref="E291:I291"/>
    <mergeCell ref="E296:I296"/>
    <mergeCell ref="D300:I300"/>
    <mergeCell ref="C388:C389"/>
    <mergeCell ref="E370:I370"/>
    <mergeCell ref="E336:I336"/>
    <mergeCell ref="D337:I337"/>
    <mergeCell ref="E326:I326"/>
    <mergeCell ref="D327:I327"/>
    <mergeCell ref="E333:I333"/>
    <mergeCell ref="E334:I334"/>
    <mergeCell ref="E352:I352"/>
    <mergeCell ref="E359:I359"/>
    <mergeCell ref="E374:I374"/>
    <mergeCell ref="E380:I380"/>
    <mergeCell ref="E355:I355"/>
    <mergeCell ref="E343:I343"/>
    <mergeCell ref="D350:I350"/>
    <mergeCell ref="D347:I347"/>
    <mergeCell ref="E354:I354"/>
    <mergeCell ref="E341:I341"/>
    <mergeCell ref="D360:I360"/>
    <mergeCell ref="D339:I339"/>
    <mergeCell ref="E349:I349"/>
    <mergeCell ref="E335:I335"/>
    <mergeCell ref="E345:I345"/>
    <mergeCell ref="D330:I330"/>
    <mergeCell ref="C42:K42"/>
    <mergeCell ref="C43:K43"/>
    <mergeCell ref="E59:I59"/>
    <mergeCell ref="E62:I62"/>
    <mergeCell ref="E65:I65"/>
    <mergeCell ref="E60:I60"/>
    <mergeCell ref="E63:I63"/>
    <mergeCell ref="E61:I61"/>
    <mergeCell ref="E57:I57"/>
    <mergeCell ref="E44:I44"/>
    <mergeCell ref="E45:I45"/>
    <mergeCell ref="E46:I46"/>
    <mergeCell ref="E47:I47"/>
    <mergeCell ref="E50:I50"/>
    <mergeCell ref="E52:I52"/>
    <mergeCell ref="E56:I56"/>
    <mergeCell ref="E145:I145"/>
    <mergeCell ref="D215:I215"/>
    <mergeCell ref="E208:I208"/>
    <mergeCell ref="E209:I209"/>
    <mergeCell ref="D151:I151"/>
    <mergeCell ref="E58:I58"/>
    <mergeCell ref="E55:I55"/>
    <mergeCell ref="E68:I68"/>
    <mergeCell ref="E51:I51"/>
    <mergeCell ref="E67:I67"/>
    <mergeCell ref="E73:I73"/>
    <mergeCell ref="E70:I70"/>
    <mergeCell ref="D189:I189"/>
    <mergeCell ref="E207:I207"/>
    <mergeCell ref="D206:I206"/>
    <mergeCell ref="D201:I201"/>
    <mergeCell ref="D212:I212"/>
    <mergeCell ref="E192:I192"/>
    <mergeCell ref="D199:I199"/>
    <mergeCell ref="E204:I204"/>
    <mergeCell ref="E211:I211"/>
    <mergeCell ref="D231:I231"/>
    <mergeCell ref="C153:J153"/>
    <mergeCell ref="C154:J154"/>
    <mergeCell ref="C155:J155"/>
    <mergeCell ref="E200:I200"/>
    <mergeCell ref="E193:I193"/>
    <mergeCell ref="E203:I203"/>
    <mergeCell ref="E221:I221"/>
    <mergeCell ref="E214:I214"/>
    <mergeCell ref="E220:I220"/>
    <mergeCell ref="E377:I377"/>
    <mergeCell ref="D402:I402"/>
    <mergeCell ref="E222:I222"/>
    <mergeCell ref="D219:I219"/>
    <mergeCell ref="C182:J182"/>
    <mergeCell ref="C183:J183"/>
    <mergeCell ref="C161:J161"/>
    <mergeCell ref="E263:I263"/>
    <mergeCell ref="E273:I273"/>
    <mergeCell ref="E202:I202"/>
    <mergeCell ref="D271:I271"/>
    <mergeCell ref="D236:I236"/>
    <mergeCell ref="D242:I242"/>
    <mergeCell ref="D238:I238"/>
    <mergeCell ref="D218:I218"/>
    <mergeCell ref="E217:I217"/>
    <mergeCell ref="D225:I225"/>
    <mergeCell ref="E205:I205"/>
    <mergeCell ref="E223:I223"/>
    <mergeCell ref="D229:I229"/>
    <mergeCell ref="E230:I230"/>
    <mergeCell ref="E234:I234"/>
    <mergeCell ref="D210:I210"/>
    <mergeCell ref="E237:I237"/>
    <mergeCell ref="D418:I418"/>
    <mergeCell ref="E421:I421"/>
    <mergeCell ref="E411:I411"/>
    <mergeCell ref="E403:I403"/>
    <mergeCell ref="E399:I399"/>
    <mergeCell ref="E389:I389"/>
    <mergeCell ref="D381:I381"/>
    <mergeCell ref="D383:I383"/>
    <mergeCell ref="D390:I390"/>
    <mergeCell ref="D396:I396"/>
    <mergeCell ref="E382:I382"/>
    <mergeCell ref="E394:I394"/>
    <mergeCell ref="E406:I406"/>
    <mergeCell ref="E398:I398"/>
    <mergeCell ref="E404:I404"/>
    <mergeCell ref="E410:I410"/>
    <mergeCell ref="D407:I407"/>
    <mergeCell ref="D395:I395"/>
    <mergeCell ref="E408:I408"/>
    <mergeCell ref="E387:I387"/>
    <mergeCell ref="D388:I388"/>
    <mergeCell ref="E99:I99"/>
    <mergeCell ref="E105:I105"/>
    <mergeCell ref="E104:I104"/>
    <mergeCell ref="D415:I415"/>
    <mergeCell ref="E376:I376"/>
    <mergeCell ref="E364:I364"/>
    <mergeCell ref="E386:I386"/>
    <mergeCell ref="D372:I372"/>
    <mergeCell ref="E367:I367"/>
    <mergeCell ref="D378:I378"/>
    <mergeCell ref="D368:I368"/>
    <mergeCell ref="E122:I122"/>
    <mergeCell ref="E125:I125"/>
    <mergeCell ref="E269:I269"/>
    <mergeCell ref="D190:I190"/>
    <mergeCell ref="E195:I195"/>
    <mergeCell ref="D196:I196"/>
    <mergeCell ref="E194:I194"/>
    <mergeCell ref="E213:I213"/>
    <mergeCell ref="E260:I260"/>
    <mergeCell ref="D261:I261"/>
    <mergeCell ref="E267:I267"/>
    <mergeCell ref="E240:I240"/>
    <mergeCell ref="E224:I224"/>
    <mergeCell ref="E86:I86"/>
    <mergeCell ref="E64:I64"/>
    <mergeCell ref="E66:I66"/>
    <mergeCell ref="E81:I81"/>
    <mergeCell ref="E74:I74"/>
    <mergeCell ref="E84:I84"/>
    <mergeCell ref="D83:I83"/>
    <mergeCell ref="E88:I88"/>
    <mergeCell ref="E87:I87"/>
    <mergeCell ref="E69:I69"/>
    <mergeCell ref="E85:I85"/>
    <mergeCell ref="D79:I79"/>
    <mergeCell ref="E75:I75"/>
    <mergeCell ref="E76:I76"/>
    <mergeCell ref="D82:I82"/>
    <mergeCell ref="E71:I71"/>
    <mergeCell ref="E72:I72"/>
    <mergeCell ref="E77:I77"/>
    <mergeCell ref="E78:I78"/>
    <mergeCell ref="C2:L4"/>
    <mergeCell ref="D7:K8"/>
    <mergeCell ref="C9:K9"/>
    <mergeCell ref="C10:K10"/>
    <mergeCell ref="C11:K11"/>
    <mergeCell ref="C34:K34"/>
    <mergeCell ref="C35:G35"/>
    <mergeCell ref="J35:K35"/>
    <mergeCell ref="C41:G41"/>
    <mergeCell ref="H41:I41"/>
    <mergeCell ref="H39:I39"/>
    <mergeCell ref="C16:G16"/>
    <mergeCell ref="H38:I38"/>
    <mergeCell ref="C30:G30"/>
    <mergeCell ref="C27:G27"/>
    <mergeCell ref="C24:G24"/>
    <mergeCell ref="C20:G20"/>
    <mergeCell ref="C26:G26"/>
    <mergeCell ref="C15:G15"/>
    <mergeCell ref="C17:G17"/>
    <mergeCell ref="C14:G14"/>
    <mergeCell ref="C18:G18"/>
    <mergeCell ref="C28:G28"/>
    <mergeCell ref="H13:I13"/>
    <mergeCell ref="C13:G13"/>
    <mergeCell ref="C165:J165"/>
    <mergeCell ref="C166:J166"/>
    <mergeCell ref="C167:J167"/>
    <mergeCell ref="C168:J168"/>
    <mergeCell ref="C169:J169"/>
    <mergeCell ref="C170:J170"/>
    <mergeCell ref="C171:J171"/>
    <mergeCell ref="C172:J172"/>
    <mergeCell ref="H15:I15"/>
    <mergeCell ref="H16:I16"/>
    <mergeCell ref="H17:I17"/>
    <mergeCell ref="H18:I18"/>
    <mergeCell ref="H20:I20"/>
    <mergeCell ref="H21:I21"/>
    <mergeCell ref="H22:I22"/>
    <mergeCell ref="E96:I96"/>
    <mergeCell ref="D98:I98"/>
    <mergeCell ref="E107:I107"/>
    <mergeCell ref="E110:I110"/>
    <mergeCell ref="E106:I106"/>
    <mergeCell ref="E121:I121"/>
    <mergeCell ref="D116:I116"/>
    <mergeCell ref="E117:I117"/>
    <mergeCell ref="D405:I405"/>
    <mergeCell ref="C173:J173"/>
    <mergeCell ref="C174:J174"/>
    <mergeCell ref="C175:J175"/>
    <mergeCell ref="C176:J176"/>
    <mergeCell ref="C177:J177"/>
    <mergeCell ref="C178:J178"/>
    <mergeCell ref="C179:J179"/>
    <mergeCell ref="C180:J180"/>
    <mergeCell ref="C181:J181"/>
    <mergeCell ref="E191:I191"/>
    <mergeCell ref="E264:I264"/>
    <mergeCell ref="E232:I232"/>
    <mergeCell ref="E250:I250"/>
    <mergeCell ref="E252:I252"/>
    <mergeCell ref="D257:I257"/>
    <mergeCell ref="E188:I188"/>
    <mergeCell ref="E198:I198"/>
    <mergeCell ref="D253:I253"/>
    <mergeCell ref="E310:I310"/>
    <mergeCell ref="C184:J184"/>
    <mergeCell ref="E228:I228"/>
    <mergeCell ref="E256:I256"/>
    <mergeCell ref="E379:I379"/>
    <mergeCell ref="E440:I440"/>
    <mergeCell ref="E441:I441"/>
    <mergeCell ref="E448:I448"/>
    <mergeCell ref="E447:I447"/>
    <mergeCell ref="E444:I444"/>
    <mergeCell ref="E426:I426"/>
    <mergeCell ref="E431:I431"/>
    <mergeCell ref="E429:I429"/>
    <mergeCell ref="D419:I419"/>
    <mergeCell ref="E420:I420"/>
    <mergeCell ref="E422:I422"/>
    <mergeCell ref="E445:I445"/>
    <mergeCell ref="E446:I446"/>
    <mergeCell ref="D436:I436"/>
    <mergeCell ref="E434:I434"/>
    <mergeCell ref="E432:I432"/>
    <mergeCell ref="E438:I438"/>
    <mergeCell ref="E467:I467"/>
    <mergeCell ref="E468:I468"/>
    <mergeCell ref="C462:I462"/>
    <mergeCell ref="C185:J185"/>
    <mergeCell ref="C186:J186"/>
    <mergeCell ref="E235:I235"/>
    <mergeCell ref="E297:I297"/>
    <mergeCell ref="E366:I366"/>
    <mergeCell ref="E435:I435"/>
    <mergeCell ref="E276:I276"/>
    <mergeCell ref="E197:I197"/>
    <mergeCell ref="E342:I342"/>
    <mergeCell ref="D412:I412"/>
    <mergeCell ref="E450:I450"/>
    <mergeCell ref="E451:I451"/>
    <mergeCell ref="E452:I452"/>
    <mergeCell ref="E453:I453"/>
    <mergeCell ref="E400:I400"/>
    <mergeCell ref="E433:I433"/>
    <mergeCell ref="D428:I428"/>
    <mergeCell ref="D430:I430"/>
    <mergeCell ref="E356:I356"/>
    <mergeCell ref="D425:I425"/>
    <mergeCell ref="E466:I466"/>
    <mergeCell ref="H33:I33"/>
    <mergeCell ref="J25:L25"/>
    <mergeCell ref="J29:L29"/>
    <mergeCell ref="J30:L30"/>
    <mergeCell ref="H23:I23"/>
    <mergeCell ref="H26:I26"/>
    <mergeCell ref="H27:I27"/>
    <mergeCell ref="H28:I28"/>
    <mergeCell ref="J23:L23"/>
    <mergeCell ref="J24:L24"/>
    <mergeCell ref="J26:L26"/>
    <mergeCell ref="J27:L27"/>
    <mergeCell ref="J28:L28"/>
    <mergeCell ref="H24:I24"/>
    <mergeCell ref="E132:I132"/>
    <mergeCell ref="D89:I89"/>
    <mergeCell ref="E92:I92"/>
    <mergeCell ref="E97:I97"/>
    <mergeCell ref="E100:I100"/>
    <mergeCell ref="E115:I115"/>
    <mergeCell ref="D93:I93"/>
    <mergeCell ref="E127:I127"/>
    <mergeCell ref="D112:I112"/>
    <mergeCell ref="E113:I113"/>
    <mergeCell ref="E101:I101"/>
    <mergeCell ref="D114:I114"/>
    <mergeCell ref="E111:I111"/>
    <mergeCell ref="E128:I128"/>
    <mergeCell ref="E109:I109"/>
    <mergeCell ref="D108:I108"/>
    <mergeCell ref="E126:I126"/>
    <mergeCell ref="E119:I119"/>
    <mergeCell ref="E120:I120"/>
    <mergeCell ref="E123:I123"/>
    <mergeCell ref="E94:I94"/>
    <mergeCell ref="E103:I103"/>
    <mergeCell ref="E95:I95"/>
    <mergeCell ref="E102:I102"/>
    <mergeCell ref="K13:L13"/>
    <mergeCell ref="E54:I54"/>
    <mergeCell ref="D136:I136"/>
    <mergeCell ref="E137:I137"/>
    <mergeCell ref="D146:I146"/>
    <mergeCell ref="E147:I147"/>
    <mergeCell ref="D148:I148"/>
    <mergeCell ref="E149:I149"/>
    <mergeCell ref="J14:L14"/>
    <mergeCell ref="J15:L15"/>
    <mergeCell ref="J16:L16"/>
    <mergeCell ref="J17:L17"/>
    <mergeCell ref="J18:L18"/>
    <mergeCell ref="J19:L19"/>
    <mergeCell ref="J20:L20"/>
    <mergeCell ref="J21:L21"/>
    <mergeCell ref="J22:L22"/>
    <mergeCell ref="C31:G31"/>
    <mergeCell ref="H31:I31"/>
    <mergeCell ref="J31:L31"/>
    <mergeCell ref="J32:L32"/>
    <mergeCell ref="J33:L33"/>
    <mergeCell ref="H30:I30"/>
    <mergeCell ref="H32:I32"/>
  </mergeCells>
  <pageMargins left="0.70866141732283472" right="0.70866141732283472" top="0.74803149606299213" bottom="0" header="0.31496062992125984" footer="0"/>
  <pageSetup scale="37" fitToWidth="13" fitToHeight="14" orientation="landscape" r:id="rId1"/>
  <rowBreaks count="13" manualBreakCount="13">
    <brk id="41" min="1" max="12" man="1"/>
    <brk id="79" min="1" max="12" man="1"/>
    <brk id="128" min="1" max="12" man="1"/>
    <brk id="165" min="1" max="12" man="1"/>
    <brk id="185" min="1" max="12" man="1"/>
    <brk id="215" min="1" max="12" man="1"/>
    <brk id="239" min="1" max="12" man="1"/>
    <brk id="282" min="1" max="12" man="1"/>
    <brk id="326" min="1" max="12" man="1"/>
    <brk id="369" min="1" max="12" man="1"/>
    <brk id="416" min="1" max="12" man="1"/>
    <brk id="471" min="1" max="12" man="1"/>
    <brk id="513"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belma.kojasevic</cp:lastModifiedBy>
  <cp:lastPrinted>2024-09-17T12:22:14Z</cp:lastPrinted>
  <dcterms:created xsi:type="dcterms:W3CDTF">2019-06-11T06:52:31Z</dcterms:created>
  <dcterms:modified xsi:type="dcterms:W3CDTF">2024-09-17T12:23:19Z</dcterms:modified>
</cp:coreProperties>
</file>