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05" yWindow="-105" windowWidth="19425" windowHeight="10305" tabRatio="580"/>
  </bookViews>
  <sheets>
    <sheet name="Sheet1" sheetId="1" r:id="rId1"/>
    <sheet name="Sheet2" sheetId="2" r:id="rId2"/>
  </sheets>
  <definedNames>
    <definedName name="_xlnm.Print_Area" localSheetId="0">Sheet1!$B$1:$L$466</definedName>
  </definedNames>
  <calcPr calcId="125725"/>
</workbook>
</file>

<file path=xl/calcChain.xml><?xml version="1.0" encoding="utf-8"?>
<calcChain xmlns="http://schemas.openxmlformats.org/spreadsheetml/2006/main">
  <c r="J152" i="1"/>
  <c r="J136" l="1"/>
  <c r="J219"/>
  <c r="J116"/>
  <c r="H27"/>
  <c r="J108"/>
  <c r="J103"/>
  <c r="J102"/>
  <c r="J95"/>
  <c r="J94"/>
  <c r="J93"/>
  <c r="J89"/>
  <c r="J88"/>
  <c r="J87"/>
  <c r="J86"/>
  <c r="J85"/>
  <c r="J397"/>
  <c r="J393"/>
  <c r="J391"/>
  <c r="J385"/>
  <c r="J399" l="1"/>
  <c r="J109" l="1"/>
  <c r="J403"/>
  <c r="J29"/>
  <c r="J26"/>
  <c r="H32"/>
  <c r="H31"/>
  <c r="J144"/>
  <c r="J145" l="1"/>
  <c r="J106"/>
  <c r="J135"/>
  <c r="J120" l="1"/>
  <c r="J446"/>
  <c r="J444"/>
  <c r="J442"/>
  <c r="J436"/>
  <c r="J427"/>
  <c r="J425"/>
  <c r="J419"/>
  <c r="J411"/>
  <c r="J409"/>
  <c r="J379"/>
  <c r="J374"/>
  <c r="J371"/>
  <c r="J365"/>
  <c r="J356"/>
  <c r="J354"/>
  <c r="J336"/>
  <c r="J334"/>
  <c r="J329"/>
  <c r="J327"/>
  <c r="J321"/>
  <c r="J314"/>
  <c r="J312"/>
  <c r="J310"/>
  <c r="J302"/>
  <c r="J300"/>
  <c r="J295"/>
  <c r="J287"/>
  <c r="J285"/>
  <c r="J276"/>
  <c r="J273"/>
  <c r="J270"/>
  <c r="J264"/>
  <c r="J255"/>
  <c r="J253"/>
  <c r="J247"/>
  <c r="J241"/>
  <c r="J236"/>
  <c r="J233"/>
  <c r="J227"/>
  <c r="J217"/>
  <c r="J213"/>
  <c r="J208"/>
  <c r="J206"/>
  <c r="J201"/>
  <c r="J153"/>
  <c r="J150"/>
  <c r="J149" s="1"/>
  <c r="H25" s="1"/>
  <c r="J148"/>
  <c r="J146"/>
  <c r="J143"/>
  <c r="J142"/>
  <c r="J141"/>
  <c r="J140"/>
  <c r="J138"/>
  <c r="J137" s="1"/>
  <c r="J134"/>
  <c r="J133"/>
  <c r="J132"/>
  <c r="J131"/>
  <c r="J130"/>
  <c r="J129"/>
  <c r="J128"/>
  <c r="J126"/>
  <c r="J125"/>
  <c r="J124"/>
  <c r="J123"/>
  <c r="J122"/>
  <c r="J121"/>
  <c r="J118"/>
  <c r="J117" s="1"/>
  <c r="J115"/>
  <c r="J114"/>
  <c r="J113"/>
  <c r="J112"/>
  <c r="J110"/>
  <c r="J107"/>
  <c r="J105"/>
  <c r="J104"/>
  <c r="J100"/>
  <c r="J99"/>
  <c r="J97"/>
  <c r="J92"/>
  <c r="J91"/>
  <c r="J78"/>
  <c r="J72"/>
  <c r="H19" s="1"/>
  <c r="J70"/>
  <c r="J68"/>
  <c r="J63"/>
  <c r="H18" s="1"/>
  <c r="J56"/>
  <c r="H17" s="1"/>
  <c r="J52"/>
  <c r="H16" s="1"/>
  <c r="J47"/>
  <c r="H15" s="1"/>
  <c r="J415" l="1"/>
  <c r="J432"/>
  <c r="J259"/>
  <c r="J147"/>
  <c r="H41" s="1"/>
  <c r="H28"/>
  <c r="J243"/>
  <c r="J344"/>
  <c r="J381"/>
  <c r="J348"/>
  <c r="J361" s="1"/>
  <c r="J90"/>
  <c r="J101"/>
  <c r="J119"/>
  <c r="J80"/>
  <c r="H35" s="1"/>
  <c r="J84"/>
  <c r="J96"/>
  <c r="J111"/>
  <c r="J127"/>
  <c r="H22" s="1"/>
  <c r="J139"/>
  <c r="H24" s="1"/>
  <c r="J317"/>
  <c r="J451"/>
  <c r="J151"/>
  <c r="H23" s="1"/>
  <c r="H40" s="1"/>
  <c r="J195"/>
  <c r="J223" s="1"/>
  <c r="H21" l="1"/>
  <c r="H37" s="1"/>
  <c r="J154"/>
  <c r="J14" l="1"/>
  <c r="H38"/>
  <c r="H30" l="1"/>
  <c r="H20" l="1"/>
  <c r="J20" s="1"/>
  <c r="H26" s="1"/>
  <c r="H29" s="1"/>
  <c r="H39"/>
</calcChain>
</file>

<file path=xl/sharedStrings.xml><?xml version="1.0" encoding="utf-8"?>
<sst xmlns="http://schemas.openxmlformats.org/spreadsheetml/2006/main" count="480" uniqueCount="214">
  <si>
    <t xml:space="preserve">OPŠTI DIO </t>
  </si>
  <si>
    <t>Član 1</t>
  </si>
  <si>
    <t>Budžet opštine  Tuzi</t>
  </si>
  <si>
    <t>Iznos u EUR</t>
  </si>
  <si>
    <t>Porezi</t>
  </si>
  <si>
    <t>Takse</t>
  </si>
  <si>
    <t>Naknade</t>
  </si>
  <si>
    <t>Ostali prihodi</t>
  </si>
  <si>
    <t>IZDACI</t>
  </si>
  <si>
    <t>Tekući izdaci</t>
  </si>
  <si>
    <t>Transferi institucijama, pojedincima, nevladinom i javnom sektoru</t>
  </si>
  <si>
    <t>Rezerve</t>
  </si>
  <si>
    <t>Ekonom
klasif</t>
  </si>
  <si>
    <t>Ekonom 
klasif</t>
  </si>
  <si>
    <t>OPIS</t>
  </si>
  <si>
    <t>PRIMICI</t>
  </si>
  <si>
    <t>TEKUĆI PRIHODI</t>
  </si>
  <si>
    <t>POREZI</t>
  </si>
  <si>
    <t>Porez na dohodak fizičkih lica</t>
  </si>
  <si>
    <t>Porez na nepokretnosti</t>
  </si>
  <si>
    <t>Porez na promet nepokretnosti</t>
  </si>
  <si>
    <t>Prirez porezu na dohodak fizičkih lica</t>
  </si>
  <si>
    <t>TAKSE</t>
  </si>
  <si>
    <t>Lokalne administrativne takse</t>
  </si>
  <si>
    <t>Lokalne komunalne takse</t>
  </si>
  <si>
    <t>NAKNADE</t>
  </si>
  <si>
    <t>Naknada za korišćenje dobara od opšteg interesa</t>
  </si>
  <si>
    <t>Naknada za korišćenje prirodnih dobara</t>
  </si>
  <si>
    <t xml:space="preserve">Godišnja naknada pri registraciji drumskih motornih vozila </t>
  </si>
  <si>
    <t>Ostale naknade za puteve</t>
  </si>
  <si>
    <t>Ostale naknade - komunalna naknada</t>
  </si>
  <si>
    <t>OSTALI PRIHODI</t>
  </si>
  <si>
    <t>Prihodi koje organi ostvaruju vršenjem svoje djelatnosti</t>
  </si>
  <si>
    <t>SREDSTVA PRENESENA IZ PRETHODNE GODINE</t>
  </si>
  <si>
    <t>Sredstva prenesena iz prethodne godine</t>
  </si>
  <si>
    <t>DONACIJE I TRANSFERI</t>
  </si>
  <si>
    <t>UKUPNI PRIMICI</t>
  </si>
  <si>
    <t>Ekonom.
Klasif</t>
  </si>
  <si>
    <t>Bruto zarade i doprinosi na teret poslodavca</t>
  </si>
  <si>
    <t>Neto zarade</t>
  </si>
  <si>
    <t>Porez na zarade zaposlenih</t>
  </si>
  <si>
    <t>Doprinosi na teret zaposlenog</t>
  </si>
  <si>
    <t>Doprinosi na teret poslodavca</t>
  </si>
  <si>
    <t>Opštinski prirez</t>
  </si>
  <si>
    <t>Ostala lična primanja</t>
  </si>
  <si>
    <t>Naknada za prevoz</t>
  </si>
  <si>
    <t>Naknada skupštinskim odbornicima</t>
  </si>
  <si>
    <t>Ostale naknade</t>
  </si>
  <si>
    <t>Rashodi za materijal</t>
  </si>
  <si>
    <t>Administrativni materijal</t>
  </si>
  <si>
    <t>Rashodi za energiju</t>
  </si>
  <si>
    <t>Rashodi za gorivo</t>
  </si>
  <si>
    <t>Rashodi za usluge</t>
  </si>
  <si>
    <t>Službena putovanja</t>
  </si>
  <si>
    <t>Reprezentacija, štampa i troškovi bifea</t>
  </si>
  <si>
    <t>Komunikacione usluge</t>
  </si>
  <si>
    <t>Bankarske usluge/provizije</t>
  </si>
  <si>
    <t>Konsultantske usluge, projekti i studije</t>
  </si>
  <si>
    <t>Usluge stručnog usavršavanja</t>
  </si>
  <si>
    <t>Ostale usluge</t>
  </si>
  <si>
    <t>Tekuće održavanje</t>
  </si>
  <si>
    <t>Tekuće održavanje objekata - zgrada opštine</t>
  </si>
  <si>
    <t>Tekuće održavanje opreme - vozila</t>
  </si>
  <si>
    <t>Tekuće održavanje opreme - kopir aparat</t>
  </si>
  <si>
    <t>Renta</t>
  </si>
  <si>
    <t>Zakup objekata</t>
  </si>
  <si>
    <t>Ostali izdaci</t>
  </si>
  <si>
    <t>Izdaci po osnovu isplate ugovora o djelu</t>
  </si>
  <si>
    <t>Izrada i održavanje softvera</t>
  </si>
  <si>
    <t>Osiguranje</t>
  </si>
  <si>
    <t>Kontribucije za članstvo u domaćim i međun organiz</t>
  </si>
  <si>
    <t>Komunalne naknade i javne česme</t>
  </si>
  <si>
    <t>Ostalo</t>
  </si>
  <si>
    <t>Transferi nevladinim organizacijama</t>
  </si>
  <si>
    <t>Transferi političkim partijama</t>
  </si>
  <si>
    <t>Transferi za jednokratne socijalne pomoći</t>
  </si>
  <si>
    <t>Transferi pojedincima</t>
  </si>
  <si>
    <t>Ostali transferi pojedincima</t>
  </si>
  <si>
    <t>Transferi institucijama</t>
  </si>
  <si>
    <t>Kapitalni izdaci</t>
  </si>
  <si>
    <t>Izdaci za lokalnu infrastrukturu</t>
  </si>
  <si>
    <t>Izdaci za opremu</t>
  </si>
  <si>
    <t>Transferi za projekat</t>
  </si>
  <si>
    <t>Otplata obaveza iz prethodnog perioda</t>
  </si>
  <si>
    <t>Sredstva rezerve</t>
  </si>
  <si>
    <t>Tekuća budžetska rezerva</t>
  </si>
  <si>
    <t>Stalna budžetska rezerva</t>
  </si>
  <si>
    <t>UKUPNI IZDACI</t>
  </si>
  <si>
    <t>Član 4</t>
  </si>
  <si>
    <t>Za izvršenje budžeta odgovoran je predsjednik opštine.</t>
  </si>
  <si>
    <t>Član 5</t>
  </si>
  <si>
    <t>Nadzor nad izvršenjem budžeta i namjenskim korišćenjem sredstava koja se budžetom raspoređuju za pojedine namjene vrši Skupština opštine Tuzi na način propisan Statutom opštine.</t>
  </si>
  <si>
    <t>Član 6</t>
  </si>
  <si>
    <t>Potrošačke jedinice mogu ugovarati obaveze do iznosa sredstava koja su planom potrošnje odobrena od strane  predsjednika opštine.</t>
  </si>
  <si>
    <t>Član 7</t>
  </si>
  <si>
    <t xml:space="preserve">Ako službenici iz jedne potrošačke jedinice pređu u drugu potrošačku jedinicu, istovremeno se vrši transfer sredstava za njihove bruto zarade, ostala lična primanja i pripadajući dio rashoda za materijal i usluge bez promjene ukupnog iznosa planiranih sredstava za navedene izdatke.
</t>
  </si>
  <si>
    <t>U postupku izvršenja Budžeta korisnici sredstava imaju ovlašćenja i dužnosti utvrđene ovim Budžetom i drugim propisima, uz saglasnost predsjednika opštine.</t>
  </si>
  <si>
    <t>Član 9</t>
  </si>
  <si>
    <t xml:space="preserve">Predsjednik opštine može vršiti preusmjeravanje sredstava potrošačkih jedinica, po pojedinim namjenama, najviše do 10% sredstava utvrđenih za potrošačku jedinicu, na osnovu obrazloženog zahtjeva potrošačke jedinice. 
</t>
  </si>
  <si>
    <t>Član 10</t>
  </si>
  <si>
    <t>Član 11</t>
  </si>
  <si>
    <t>Član 12</t>
  </si>
  <si>
    <t>Sredstva utvrđena za realizaciju kapitalnog budžeta izvršavaće se prema dinamici utvrđenoj budžetskim planom potrošnje, uz saglasnost predsjednika opštine.</t>
  </si>
  <si>
    <t>Član 13</t>
  </si>
  <si>
    <t>Član 14</t>
  </si>
  <si>
    <t>Isplate na osnovu izvršnih sudskih odluka čiji je osnov utuženja nastao prije tekuće fiskalne godine realizovaće se na teret sredstava planiranih za otplatu ostalih obaveza.</t>
  </si>
  <si>
    <t>Član 15</t>
  </si>
  <si>
    <t>Predsjednik opštine odlučuje o korišćenju sredstava tekuće i stalne budžetske rezerve, koja su planirana za hitne i nepredviđene potrebe tokom fiskalne godine za koje Budžetom nisu obezbijeđena sredstva ili nisu obezbijeđena u dovoljnom iznosu, u skladu sa propisima Skupštine opštine.</t>
  </si>
  <si>
    <t>Član 16</t>
  </si>
  <si>
    <t xml:space="preserve">SLUŽBA PREDSJEDNIKA OPŠTINE 
</t>
  </si>
  <si>
    <t>SLUŽBA SKUPŠTINE</t>
  </si>
  <si>
    <t>SLUŽBA GLAVNOG ADMINISTRATORA</t>
  </si>
  <si>
    <t>Ostali kapitalni izdaci (troškovi finansiranja projekata)</t>
  </si>
  <si>
    <t>SEKRETARIJAT ZA POLJOPRIVREDU I RURALNI RAZVOJ</t>
  </si>
  <si>
    <t xml:space="preserve">SLUŽBA KOMUNALNE POLICIJE I INSPEKCIJE
</t>
  </si>
  <si>
    <t>Ostali transferi</t>
  </si>
  <si>
    <t>Transferi institucijama, pojedincima, nevladinom i javnom sektoru i ostali transferi</t>
  </si>
  <si>
    <t>Obaveze prema potrošačkim jedinicama u toku godine izvršavaće se srazmjerno ostvarenim prihodima, u skladu sa mjesečnim-tromjesečnim planovima potrošnje budžeta.
Dodjele iz budžeta potpisuje glavni službenik za finansije i evidentiraju se u glavnoj knjizi trezora za svaku potrošačku jedinicu posebno.</t>
  </si>
  <si>
    <t>Subvencije</t>
  </si>
  <si>
    <t>Subvencije za podršku poljoprivrednim proizvođačima</t>
  </si>
  <si>
    <t>Advokatske, notarske, pravne usluge i dr.</t>
  </si>
  <si>
    <t>SEKRETARIJAT ZA LOKALNU SAMOUPRAVU</t>
  </si>
  <si>
    <t>Investiciono održavanje</t>
  </si>
  <si>
    <t>Ostali transferi institucijama sporta - FK Dečić</t>
  </si>
  <si>
    <t>Ostale usluge - televiz.usluge na albanskom jeziku</t>
  </si>
  <si>
    <t>Novčane kazne izrečene u prekršajnom i drugom postupku zbog neplaćanja lokalnih prihoda</t>
  </si>
  <si>
    <t>Kapitalne donacije u korist budžeta Opštine</t>
  </si>
  <si>
    <t>Transferi od budžeta Crne Gore</t>
  </si>
  <si>
    <t xml:space="preserve">Kamate zbog neblagovremenog plaćanja lokalnih poreza </t>
  </si>
  <si>
    <t>Transferi institucijama kulture i sporta</t>
  </si>
  <si>
    <t>Transferi političkim partijama, strankama i udruženjima</t>
  </si>
  <si>
    <t>Materijal za posebne namjene</t>
  </si>
  <si>
    <t>Advokatske, notarske i pravne usluge</t>
  </si>
  <si>
    <t xml:space="preserve">Transferi institucijama </t>
  </si>
  <si>
    <t>Izdaci za građevinske objekte</t>
  </si>
  <si>
    <t xml:space="preserve">Tekuće donacije u korist budžeta Opštine
 </t>
  </si>
  <si>
    <t>Ukupno u EUR</t>
  </si>
  <si>
    <t>Sredstva za javnu funkciju će se usmjeravati do iznosa sredstava predviđenih budžetom na osnovu operativnih planova za obračunski period, na koje je saglasnost dao nadležni organ uprave. Osnov za usmjeravanje sredstava predstavlja Mišljenje nadležnog organa iz Stava 1 ovog člana na Izvještaj o realizaciji plana korisnika sredstava za javnu funkciju.</t>
  </si>
  <si>
    <t>Rezerva</t>
  </si>
  <si>
    <t>Transferi institucijama, pojedincima nevladinom i javnom sektoru, ostali transferi</t>
  </si>
  <si>
    <t>Izdaci po osnovu sudskih troškova</t>
  </si>
  <si>
    <t>Ostale usluge - informisanje na albanskom jeziku</t>
  </si>
  <si>
    <t>Donacije</t>
  </si>
  <si>
    <r>
      <rPr>
        <b/>
        <sz val="20"/>
        <rFont val="Arial"/>
        <family val="2"/>
      </rPr>
      <t xml:space="preserve">Član 2   </t>
    </r>
    <r>
      <rPr>
        <sz val="20"/>
        <rFont val="Arial"/>
        <family val="2"/>
      </rPr>
      <t xml:space="preserve">                                                                                                              </t>
    </r>
  </si>
  <si>
    <t>Naknada za zimnicu</t>
  </si>
  <si>
    <t xml:space="preserve">Član 3  </t>
  </si>
  <si>
    <t>SEKRETARIJAT ZA URBANIZAM</t>
  </si>
  <si>
    <t>SEKRETARIJAT ZA IMOVINU</t>
  </si>
  <si>
    <t xml:space="preserve">SEKRETARIJAT ZA FINANSIJE </t>
  </si>
  <si>
    <t>SKUPŠTINA OPŠTINE TUZI</t>
  </si>
  <si>
    <t>PREDSJEDNIK</t>
  </si>
  <si>
    <t>Fadil Kajoshaj</t>
  </si>
  <si>
    <t>Član 18</t>
  </si>
  <si>
    <t>Član 19</t>
  </si>
  <si>
    <t>Za namjensko korišćenje budžetskih sredstava odgovoran je sekretar Sekretarijata za finansije.</t>
  </si>
  <si>
    <t xml:space="preserve">Neutrošena sredstva kapitalnog budžeta, predsjednik opštine, može na predlog sekretara Sekretarijata za finansije  preusmjeriti na druge kapitalne investicije. </t>
  </si>
  <si>
    <t>Predsjednik opštine može ovlastiti sekretara Sekretarijata za finansije  da odlučuje o korišćenju sredstava tekuće budžetske rezerve u skladu sa Odlukom o bližim kriterijumima za korišćenje sredstava tekuće i stalne budžetske rezerve.</t>
  </si>
  <si>
    <t>Ostali transferi institucijama sporta - KK Dečić</t>
  </si>
  <si>
    <t>Ostali transferi institucijama sporta FK Dečić</t>
  </si>
  <si>
    <t>Ostali transferi institucijama sporta KK Dečić</t>
  </si>
  <si>
    <t xml:space="preserve">Ostali transferi pojedincima </t>
  </si>
  <si>
    <t>Izdaci</t>
  </si>
  <si>
    <t>Gotovinski suficit/deficit</t>
  </si>
  <si>
    <t>Primarni suficit</t>
  </si>
  <si>
    <t>Otplata duga</t>
  </si>
  <si>
    <t>Nedostajuća sredstva</t>
  </si>
  <si>
    <t>Finansiranje</t>
  </si>
  <si>
    <t>Izvorni prihodi</t>
  </si>
  <si>
    <t xml:space="preserve">          Budžet opštine  Tuzi  za 2022. godinu dat je u sljedećoj tabeli:</t>
  </si>
  <si>
    <t>Potrošačka jedinica dužna je da dostavi Sekretarijatu za finansije tromjesečni plan potrošnje budžetom odobrenih sredstava, najkasnije 10 dana od dana usvajanja budžeta.</t>
  </si>
  <si>
    <t xml:space="preserve">i raspoređuju se na: </t>
  </si>
  <si>
    <t xml:space="preserve">Ukupni primici sa početnim depozitom iznose  </t>
  </si>
  <si>
    <t>Transferi privrednim društvima i javnim ustanovama</t>
  </si>
  <si>
    <t>PRIMICI OD PRODAJE IMOVINE</t>
  </si>
  <si>
    <t>Prodaja nepokretnosti u korist budžeta Opštine Tuzi</t>
  </si>
  <si>
    <t>Primici od prodaje imovine</t>
  </si>
  <si>
    <t xml:space="preserve">Ostali prihodi </t>
  </si>
  <si>
    <t>Tekuće donacije za EU projekte</t>
  </si>
  <si>
    <t xml:space="preserve">Transferi od Egalizacionog fonda </t>
  </si>
  <si>
    <t>Naknada za uređenje i izgradnju
građevinskog zemljišta</t>
  </si>
  <si>
    <t>Izdaci za otkup zemljišta</t>
  </si>
  <si>
    <t>Izdaci za otkup zemljista</t>
  </si>
  <si>
    <t>Prenesena sredstva iz prethodne godine</t>
  </si>
  <si>
    <t>Transferi institucijama sporta I kulture</t>
  </si>
  <si>
    <t>Nosioci poslova iz prethodnog stava dužni su da blagovremeno pripreme neophodnu dokumentaciju (projekte, ponude, ugovore, situacije i dr.) koja se odnosi na određene investicije.</t>
  </si>
  <si>
    <t>Predsjednik opštine, na predlog glavnog službenika za finansije – Sekretara za finansije, odobrava dinamiku trošenja budžetskih sredstava. Glavni službenik za finansije sredstva utvrđena Odlukom o budžetu opštine, odobrava potrošačkim jedinicama izdavanjem periodičnih dodjela/alokacija (mjesečnih ili kvartalnih kvota) na osnovu predloga potrošnje dostavljenih od strane potrošačkih jedinica, a u skladu sa odobrenim Dinamičkim planom potrošnje.</t>
  </si>
  <si>
    <t>Transferi za jednokratne socijalne pomoći zaposlenima</t>
  </si>
  <si>
    <t>Konsultantske usluge, projekti I studije</t>
  </si>
  <si>
    <t>Član 8</t>
  </si>
  <si>
    <t>Isplata sredstava za transfere institucijama, odnosno ostale transfere institucijama, odobravaće se mjesečno, odnosno kvartalno zavisno od potreba i finansijskih mogucnosti zaključkom predsjednika opštine, na osnovu obrazloženog zahtjeva institucije i dostavljenog izvještaja o realizaciji sredstava u prethodnom periodu, na koje je dato pozitivno mišljenje i saglasnost nadležnog organa i predsjednika opštine.</t>
  </si>
  <si>
    <t>Pozajmice i krediti</t>
  </si>
  <si>
    <t>Pozajmice od drugih nivoa vlasti</t>
  </si>
  <si>
    <t xml:space="preserve">Otplata duga I otplata obaveza iz prethodnog perioda </t>
  </si>
  <si>
    <t>Broj: 02-016/24-</t>
  </si>
  <si>
    <t>Ostale takse - turističke takse</t>
  </si>
  <si>
    <t>Pozajmica</t>
  </si>
  <si>
    <t>ODLUKU O BUDŽETU OPŠTINE TUZI
ZA 2025. GODINU</t>
  </si>
  <si>
    <t>Budžet opštine  Tuzi  za 2025. godinu dat je u sljedećoj tabeli:</t>
  </si>
  <si>
    <t>Sredstva opštine  Tuzi  za 2025. godinu iskazuju se i raspoređuju budžetom, i to prihodi po ekonomskoj klasifikaciji (po izvorima) i rashodi po namjenama, po ekonomskoj klasifikaciji, u sljedećim iznosima:</t>
  </si>
  <si>
    <t>BUDŽET 2025</t>
  </si>
  <si>
    <t xml:space="preserve"> Potrošačka jedinica može preuzimati nove ugovorene obaveze i potpisati nove ugovore o javnim nabavkama koje će se realizovati i u narednim fiskalnim godinama, do iznosa ukupne procijenjene vrijednosti nabavke, pod uslovom da je taj izdatak u budžetu za 2025.godinu definisan kao višegodišnji izdatak, da je pribavljena saglasnost Sekretarijata za finansije, kao i da su obaveze po osnovu višegodišnjeg ugovora za 2025.godinu definisane u granicama utvrđenim Odlukom o izmjenama i dopunama Odluke o budžetu opštine Tuzi za 2025.godinu i u skladu sa utvrđenom dinamikom plaćanja, shodno odredbama člana 40 Zakona o budžetu i fiskalnoj odgovornosti.</t>
  </si>
  <si>
    <t>Predsjednik opštine, na predlog sekretara Sekretarijata za finansije  može utvrđivati redosljed prioriteta u plaćanju budžetom utvrđenih obaveza za 2025. godinu.</t>
  </si>
  <si>
    <t>Jubilarne nagrade</t>
  </si>
  <si>
    <t>Otpremnine</t>
  </si>
  <si>
    <t xml:space="preserve"> SEKRETARIJAT ZA DIJASPORU</t>
  </si>
  <si>
    <t xml:space="preserve">SEKRETARIJAT ZA RAZVOJ I PROJEKTE
</t>
  </si>
  <si>
    <t>Namjenske donacije izvršavaće se u visini njihovog ostvarenja.</t>
  </si>
  <si>
    <t>Član 17</t>
  </si>
  <si>
    <t>Odluka o Budžetu Opštine  Tuzi za 2025. godinu stupa na snagu danom objavljivanja u "Službenom listu Crne Gore - opštinski propisi", a primjenjivaće se od 01.01.2025.godine</t>
  </si>
  <si>
    <r>
      <t>Raspored sredstava Budžeta opštine Tuzi u iznosu o</t>
    </r>
    <r>
      <rPr>
        <sz val="20"/>
        <rFont val="Arial"/>
        <family val="2"/>
      </rPr>
      <t xml:space="preserve">d </t>
    </r>
    <r>
      <rPr>
        <b/>
        <u/>
        <sz val="20"/>
        <rFont val="Arial"/>
        <family val="2"/>
      </rPr>
      <t xml:space="preserve"> 9.320.548,45€</t>
    </r>
    <r>
      <rPr>
        <sz val="20"/>
        <rFont val="Arial"/>
        <family val="2"/>
      </rPr>
      <t xml:space="preserve"> po n</t>
    </r>
    <r>
      <rPr>
        <sz val="20"/>
        <color theme="1"/>
        <rFont val="Arial"/>
        <family val="2"/>
      </rPr>
      <t>osiocima i bližim namjenama sadržan je u Posebnom dijelu koji glasi:</t>
    </r>
  </si>
  <si>
    <t>Ugovoreni radovi i usluge iz 2023.godine i 2024.godine</t>
  </si>
  <si>
    <t>Ugovoreni radovi i usluge iz 2023. godine i 2024.godine</t>
  </si>
  <si>
    <t>Tuzi, 23.12.2024. godine</t>
  </si>
  <si>
    <t xml:space="preserve">Na osnovu čl. 28 i 29 Zakona o finansiranju lokalne samouprave ("Službeni list Crne Gore", br. 03/19, 086/22, 005/24, 007/24) i člana 53 stav 1 tačka 7 Statuta opštine Tuzi ("Službeni list Crne Gore - opštinski propisi", br. 24/19, 05/20, 51/22 i 55/22),  Skupština opštine Tuzi, na sjednici održanoj   23.12.2024. godine,  donijela je </t>
  </si>
</sst>
</file>

<file path=xl/styles.xml><?xml version="1.0" encoding="utf-8"?>
<styleSheet xmlns="http://schemas.openxmlformats.org/spreadsheetml/2006/main">
  <numFmts count="3">
    <numFmt numFmtId="8" formatCode="#,##0.00\ &quot;€&quot;;[Red]\-#,##0.00\ &quot;€&quot;"/>
    <numFmt numFmtId="44" formatCode="_-* #,##0.00\ &quot;€&quot;_-;\-* #,##0.00\ &quot;€&quot;_-;_-* &quot;-&quot;??\ &quot;€&quot;_-;_-@_-"/>
    <numFmt numFmtId="164" formatCode="#,##0.00&quot;€&quot;;[Red]\-#,##0.00&quot;€&quot;"/>
  </numFmts>
  <fonts count="40">
    <font>
      <sz val="11"/>
      <color theme="1"/>
      <name val="Calibri"/>
      <family val="2"/>
      <scheme val="minor"/>
    </font>
    <font>
      <sz val="11"/>
      <color theme="1"/>
      <name val="Calibri"/>
      <family val="2"/>
      <scheme val="minor"/>
    </font>
    <font>
      <sz val="10"/>
      <name val="Arial"/>
      <family val="2"/>
    </font>
    <font>
      <sz val="16"/>
      <color theme="1"/>
      <name val="Arial"/>
      <family val="2"/>
    </font>
    <font>
      <sz val="16"/>
      <name val="Arial"/>
      <family val="2"/>
    </font>
    <font>
      <sz val="11"/>
      <color theme="1"/>
      <name val="Arial"/>
      <family val="2"/>
    </font>
    <font>
      <sz val="18"/>
      <color theme="1"/>
      <name val="Arial"/>
      <family val="2"/>
    </font>
    <font>
      <b/>
      <sz val="18"/>
      <color theme="1"/>
      <name val="Arial"/>
      <family val="2"/>
    </font>
    <font>
      <b/>
      <sz val="16"/>
      <color theme="1"/>
      <name val="Arial"/>
      <family val="2"/>
    </font>
    <font>
      <sz val="17"/>
      <color theme="1"/>
      <name val="Arial"/>
      <family val="2"/>
    </font>
    <font>
      <sz val="20"/>
      <name val="Arial"/>
      <family val="2"/>
    </font>
    <font>
      <sz val="22"/>
      <name val="Arial"/>
      <family val="2"/>
    </font>
    <font>
      <b/>
      <sz val="20"/>
      <color theme="1"/>
      <name val="Arial"/>
      <family val="2"/>
    </font>
    <font>
      <b/>
      <sz val="22"/>
      <color theme="1"/>
      <name val="Arial"/>
      <family val="2"/>
    </font>
    <font>
      <sz val="20"/>
      <color theme="1"/>
      <name val="Arial"/>
      <family val="2"/>
    </font>
    <font>
      <b/>
      <sz val="20"/>
      <name val="Arial"/>
      <family val="2"/>
    </font>
    <font>
      <sz val="20"/>
      <color theme="1"/>
      <name val="Calibri"/>
      <family val="2"/>
      <scheme val="minor"/>
    </font>
    <font>
      <b/>
      <sz val="20"/>
      <color theme="1"/>
      <name val="Arial"/>
      <family val="2"/>
      <charset val="238"/>
    </font>
    <font>
      <sz val="20"/>
      <color rgb="FFFF0000"/>
      <name val="Arial"/>
      <family val="2"/>
    </font>
    <font>
      <b/>
      <i/>
      <u/>
      <sz val="20"/>
      <name val="Arial"/>
      <family val="2"/>
    </font>
    <font>
      <sz val="14"/>
      <color theme="1"/>
      <name val="Calibri"/>
      <family val="2"/>
      <scheme val="minor"/>
    </font>
    <font>
      <sz val="16"/>
      <color theme="1"/>
      <name val="Calibri"/>
      <family val="2"/>
      <scheme val="minor"/>
    </font>
    <font>
      <sz val="11"/>
      <color rgb="FFFF0000"/>
      <name val="Arial"/>
      <family val="2"/>
    </font>
    <font>
      <sz val="16"/>
      <color rgb="FFFF0000"/>
      <name val="Arial"/>
      <family val="2"/>
    </font>
    <font>
      <b/>
      <u/>
      <sz val="20"/>
      <name val="Arial"/>
      <family val="2"/>
    </font>
    <font>
      <b/>
      <sz val="16"/>
      <color theme="1"/>
      <name val="Calibri"/>
      <family val="2"/>
      <scheme val="minor"/>
    </font>
    <font>
      <sz val="18"/>
      <color rgb="FF222222"/>
      <name val="Arial"/>
      <family val="2"/>
    </font>
    <font>
      <sz val="20"/>
      <color rgb="FF222222"/>
      <name val="Arial"/>
      <family val="2"/>
    </font>
    <font>
      <b/>
      <sz val="16"/>
      <name val="Arial"/>
      <family val="2"/>
    </font>
    <font>
      <b/>
      <sz val="18"/>
      <color theme="1"/>
      <name val="Calibri"/>
      <family val="2"/>
      <scheme val="minor"/>
    </font>
    <font>
      <b/>
      <sz val="28"/>
      <color theme="1"/>
      <name val="Arial"/>
      <family val="2"/>
    </font>
    <font>
      <b/>
      <sz val="20"/>
      <color theme="1"/>
      <name val="Calibri"/>
      <family val="2"/>
      <scheme val="minor"/>
    </font>
    <font>
      <sz val="16"/>
      <color rgb="FF222222"/>
      <name val="Arial"/>
      <family val="2"/>
    </font>
    <font>
      <sz val="22"/>
      <color theme="1"/>
      <name val="Calibri"/>
      <family val="2"/>
      <scheme val="minor"/>
    </font>
    <font>
      <b/>
      <sz val="22"/>
      <color theme="1"/>
      <name val="Calibri"/>
      <family val="2"/>
      <scheme val="minor"/>
    </font>
    <font>
      <b/>
      <sz val="24"/>
      <color theme="1"/>
      <name val="Calibri"/>
      <family val="2"/>
      <scheme val="minor"/>
    </font>
    <font>
      <sz val="24"/>
      <color theme="1"/>
      <name val="Calibri"/>
      <family val="2"/>
      <scheme val="minor"/>
    </font>
    <font>
      <sz val="20"/>
      <color rgb="FF000000"/>
      <name val="Arial"/>
      <family val="2"/>
    </font>
    <font>
      <b/>
      <sz val="20"/>
      <color rgb="FF000000"/>
      <name val="Arial"/>
      <family val="2"/>
    </font>
    <font>
      <b/>
      <sz val="12"/>
      <color theme="1"/>
      <name val="Arial"/>
      <family val="2"/>
    </font>
  </fonts>
  <fills count="6">
    <fill>
      <patternFill patternType="none"/>
    </fill>
    <fill>
      <patternFill patternType="gray125"/>
    </fill>
    <fill>
      <patternFill patternType="solid">
        <fgColor theme="5" tint="0.79998168889431442"/>
        <bgColor indexed="65"/>
      </patternFill>
    </fill>
    <fill>
      <patternFill patternType="solid">
        <fgColor theme="5" tint="0.59999389629810485"/>
        <bgColor indexed="65"/>
      </patternFill>
    </fill>
    <fill>
      <patternFill patternType="solid">
        <fgColor theme="0"/>
        <bgColor indexed="64"/>
      </patternFill>
    </fill>
    <fill>
      <patternFill patternType="solid">
        <fgColor rgb="FFFFFFFF"/>
        <bgColor rgb="FF000000"/>
      </patternFill>
    </fill>
  </fills>
  <borders count="5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double">
        <color indexed="64"/>
      </left>
      <right/>
      <top style="thin">
        <color indexed="64"/>
      </top>
      <bottom style="thin">
        <color indexed="64"/>
      </bottom>
      <diagonal/>
    </border>
    <border>
      <left/>
      <right style="double">
        <color indexed="64"/>
      </right>
      <top style="thin">
        <color auto="1"/>
      </top>
      <bottom style="thin">
        <color auto="1"/>
      </bottom>
      <diagonal/>
    </border>
    <border>
      <left style="double">
        <color indexed="64"/>
      </left>
      <right style="thin">
        <color auto="1"/>
      </right>
      <top style="double">
        <color indexed="64"/>
      </top>
      <bottom style="thin">
        <color auto="1"/>
      </bottom>
      <diagonal/>
    </border>
    <border>
      <left style="thin">
        <color auto="1"/>
      </left>
      <right style="thin">
        <color auto="1"/>
      </right>
      <top style="double">
        <color indexed="64"/>
      </top>
      <bottom style="thin">
        <color auto="1"/>
      </bottom>
      <diagonal/>
    </border>
    <border>
      <left style="thin">
        <color auto="1"/>
      </left>
      <right/>
      <top style="double">
        <color indexed="64"/>
      </top>
      <bottom style="thin">
        <color auto="1"/>
      </bottom>
      <diagonal/>
    </border>
    <border>
      <left/>
      <right style="double">
        <color indexed="64"/>
      </right>
      <top style="double">
        <color indexed="64"/>
      </top>
      <bottom style="thin">
        <color auto="1"/>
      </bottom>
      <diagonal/>
    </border>
    <border>
      <left style="double">
        <color indexed="64"/>
      </left>
      <right style="thin">
        <color auto="1"/>
      </right>
      <top style="thin">
        <color auto="1"/>
      </top>
      <bottom style="thin">
        <color auto="1"/>
      </bottom>
      <diagonal/>
    </border>
    <border>
      <left style="thin">
        <color auto="1"/>
      </left>
      <right style="double">
        <color indexed="64"/>
      </right>
      <top style="thin">
        <color auto="1"/>
      </top>
      <bottom style="thin">
        <color auto="1"/>
      </bottom>
      <diagonal/>
    </border>
    <border>
      <left style="double">
        <color indexed="64"/>
      </left>
      <right style="thin">
        <color auto="1"/>
      </right>
      <top style="thin">
        <color auto="1"/>
      </top>
      <bottom style="double">
        <color indexed="64"/>
      </bottom>
      <diagonal/>
    </border>
    <border>
      <left style="thin">
        <color auto="1"/>
      </left>
      <right style="thin">
        <color auto="1"/>
      </right>
      <top style="thin">
        <color auto="1"/>
      </top>
      <bottom style="double">
        <color indexed="64"/>
      </bottom>
      <diagonal/>
    </border>
    <border>
      <left style="thin">
        <color auto="1"/>
      </left>
      <right style="double">
        <color indexed="64"/>
      </right>
      <top style="thin">
        <color auto="1"/>
      </top>
      <bottom style="double">
        <color indexed="64"/>
      </bottom>
      <diagonal/>
    </border>
    <border>
      <left style="double">
        <color indexed="64"/>
      </left>
      <right style="thin">
        <color auto="1"/>
      </right>
      <top style="double">
        <color indexed="64"/>
      </top>
      <bottom style="double">
        <color indexed="64"/>
      </bottom>
      <diagonal/>
    </border>
    <border>
      <left style="thin">
        <color auto="1"/>
      </left>
      <right style="thin">
        <color auto="1"/>
      </right>
      <top style="double">
        <color indexed="64"/>
      </top>
      <bottom style="double">
        <color indexed="64"/>
      </bottom>
      <diagonal/>
    </border>
    <border>
      <left style="thin">
        <color auto="1"/>
      </left>
      <right style="double">
        <color indexed="64"/>
      </right>
      <top/>
      <bottom style="thin">
        <color auto="1"/>
      </bottom>
      <diagonal/>
    </border>
    <border>
      <left style="double">
        <color indexed="64"/>
      </left>
      <right style="thin">
        <color indexed="64"/>
      </right>
      <top style="thin">
        <color auto="1"/>
      </top>
      <bottom/>
      <diagonal/>
    </border>
    <border>
      <left style="double">
        <color indexed="64"/>
      </left>
      <right style="thin">
        <color auto="1"/>
      </right>
      <top/>
      <bottom style="thin">
        <color auto="1"/>
      </bottom>
      <diagonal/>
    </border>
    <border>
      <left style="thin">
        <color auto="1"/>
      </left>
      <right style="double">
        <color indexed="64"/>
      </right>
      <top style="thin">
        <color auto="1"/>
      </top>
      <bottom/>
      <diagonal/>
    </border>
    <border>
      <left style="thin">
        <color auto="1"/>
      </left>
      <right style="double">
        <color auto="1"/>
      </right>
      <top style="double">
        <color indexed="64"/>
      </top>
      <bottom style="double">
        <color indexed="64"/>
      </bottom>
      <diagonal/>
    </border>
    <border>
      <left style="thin">
        <color auto="1"/>
      </left>
      <right/>
      <top style="double">
        <color indexed="64"/>
      </top>
      <bottom style="double">
        <color indexed="64"/>
      </bottom>
      <diagonal/>
    </border>
    <border>
      <left/>
      <right/>
      <top style="double">
        <color indexed="64"/>
      </top>
      <bottom style="double">
        <color indexed="64"/>
      </bottom>
      <diagonal/>
    </border>
    <border>
      <left/>
      <right style="thin">
        <color auto="1"/>
      </right>
      <top style="double">
        <color indexed="64"/>
      </top>
      <bottom style="double">
        <color indexed="64"/>
      </bottom>
      <diagonal/>
    </border>
    <border>
      <left/>
      <right/>
      <top style="double">
        <color indexed="64"/>
      </top>
      <bottom style="thin">
        <color auto="1"/>
      </bottom>
      <diagonal/>
    </border>
    <border>
      <left/>
      <right style="thin">
        <color auto="1"/>
      </right>
      <top style="double">
        <color indexed="64"/>
      </top>
      <bottom style="thin">
        <color auto="1"/>
      </bottom>
      <diagonal/>
    </border>
    <border>
      <left style="thin">
        <color auto="1"/>
      </left>
      <right/>
      <top style="thin">
        <color auto="1"/>
      </top>
      <bottom style="double">
        <color indexed="64"/>
      </bottom>
      <diagonal/>
    </border>
    <border>
      <left/>
      <right/>
      <top style="thin">
        <color auto="1"/>
      </top>
      <bottom style="double">
        <color indexed="64"/>
      </bottom>
      <diagonal/>
    </border>
    <border>
      <left/>
      <right style="thin">
        <color auto="1"/>
      </right>
      <top style="thin">
        <color auto="1"/>
      </top>
      <bottom style="double">
        <color indexed="64"/>
      </bottom>
      <diagonal/>
    </border>
    <border>
      <left style="double">
        <color indexed="64"/>
      </left>
      <right/>
      <top/>
      <bottom/>
      <diagonal/>
    </border>
    <border>
      <left style="double">
        <color indexed="64"/>
      </left>
      <right style="thin">
        <color auto="1"/>
      </right>
      <top/>
      <bottom style="double">
        <color indexed="64"/>
      </bottom>
      <diagonal/>
    </border>
    <border>
      <left style="thin">
        <color auto="1"/>
      </left>
      <right/>
      <top/>
      <bottom style="double">
        <color indexed="64"/>
      </bottom>
      <diagonal/>
    </border>
    <border>
      <left/>
      <right/>
      <top/>
      <bottom style="double">
        <color indexed="64"/>
      </bottom>
      <diagonal/>
    </border>
    <border>
      <left/>
      <right style="thin">
        <color auto="1"/>
      </right>
      <top/>
      <bottom style="double">
        <color indexed="64"/>
      </bottom>
      <diagonal/>
    </border>
    <border>
      <left style="thin">
        <color auto="1"/>
      </left>
      <right style="double">
        <color auto="1"/>
      </right>
      <top/>
      <bottom style="double">
        <color indexed="64"/>
      </bottom>
      <diagonal/>
    </border>
    <border>
      <left style="thin">
        <color auto="1"/>
      </left>
      <right/>
      <top/>
      <bottom style="thin">
        <color auto="1"/>
      </bottom>
      <diagonal/>
    </border>
    <border>
      <left style="double">
        <color indexed="64"/>
      </left>
      <right style="double">
        <color indexed="64"/>
      </right>
      <top style="thin">
        <color auto="1"/>
      </top>
      <bottom style="thin">
        <color auto="1"/>
      </bottom>
      <diagonal/>
    </border>
    <border>
      <left/>
      <right style="double">
        <color indexed="64"/>
      </right>
      <top/>
      <bottom/>
      <diagonal/>
    </border>
    <border>
      <left/>
      <right style="thin">
        <color indexed="64"/>
      </right>
      <top style="thin">
        <color auto="1"/>
      </top>
      <bottom/>
      <diagonal/>
    </border>
    <border>
      <left style="double">
        <color indexed="64"/>
      </left>
      <right style="thin">
        <color indexed="64"/>
      </right>
      <top/>
      <bottom/>
      <diagonal/>
    </border>
    <border>
      <left style="thin">
        <color auto="1"/>
      </left>
      <right style="thin">
        <color auto="1"/>
      </right>
      <top/>
      <bottom/>
      <diagonal/>
    </border>
    <border>
      <left style="thin">
        <color auto="1"/>
      </left>
      <right/>
      <top/>
      <bottom/>
      <diagonal/>
    </border>
    <border>
      <left/>
      <right/>
      <top style="thin">
        <color auto="1"/>
      </top>
      <bottom/>
      <diagonal/>
    </border>
    <border>
      <left style="double">
        <color indexed="64"/>
      </left>
      <right/>
      <top style="double">
        <color indexed="64"/>
      </top>
      <bottom style="double">
        <color indexed="64"/>
      </bottom>
      <diagonal/>
    </border>
    <border>
      <left/>
      <right style="double">
        <color auto="1"/>
      </right>
      <top style="double">
        <color indexed="64"/>
      </top>
      <bottom style="double">
        <color indexed="64"/>
      </bottom>
      <diagonal/>
    </border>
    <border>
      <left style="medium">
        <color indexed="64"/>
      </left>
      <right style="medium">
        <color indexed="64"/>
      </right>
      <top style="medium">
        <color indexed="64"/>
      </top>
      <bottom style="medium">
        <color rgb="FF7F7F7F"/>
      </bottom>
      <diagonal/>
    </border>
    <border>
      <left style="medium">
        <color indexed="64"/>
      </left>
      <right style="medium">
        <color indexed="64"/>
      </right>
      <top/>
      <bottom style="medium">
        <color rgb="FF7F7F7F"/>
      </bottom>
      <diagonal/>
    </border>
    <border>
      <left style="medium">
        <color indexed="64"/>
      </left>
      <right style="medium">
        <color indexed="64"/>
      </right>
      <top/>
      <bottom style="medium">
        <color indexed="64"/>
      </bottom>
      <diagonal/>
    </border>
  </borders>
  <cellStyleXfs count="4">
    <xf numFmtId="0" fontId="0" fillId="0" borderId="0"/>
    <xf numFmtId="0" fontId="1" fillId="2" borderId="0" applyNumberFormat="0" applyBorder="0" applyAlignment="0" applyProtection="0"/>
    <xf numFmtId="0" fontId="1" fillId="3" borderId="0" applyNumberFormat="0" applyBorder="0" applyAlignment="0" applyProtection="0"/>
    <xf numFmtId="0" fontId="2" fillId="0" borderId="0"/>
  </cellStyleXfs>
  <cellXfs count="359">
    <xf numFmtId="0" fontId="0" fillId="0" borderId="0" xfId="0"/>
    <xf numFmtId="0" fontId="8" fillId="4" borderId="0" xfId="0" applyFont="1" applyFill="1" applyAlignment="1">
      <alignment vertical="center" wrapText="1"/>
    </xf>
    <xf numFmtId="0" fontId="18" fillId="4" borderId="0" xfId="0" applyFont="1" applyFill="1" applyAlignment="1">
      <alignment vertical="top" wrapText="1"/>
    </xf>
    <xf numFmtId="0" fontId="18" fillId="4" borderId="0" xfId="0" applyFont="1" applyFill="1" applyAlignment="1">
      <alignment vertical="center"/>
    </xf>
    <xf numFmtId="0" fontId="5" fillId="4" borderId="0" xfId="0" applyFont="1" applyFill="1"/>
    <xf numFmtId="0" fontId="0" fillId="4" borderId="0" xfId="0" applyFill="1"/>
    <xf numFmtId="0" fontId="14" fillId="4" borderId="1" xfId="0" applyFont="1" applyFill="1" applyBorder="1" applyAlignment="1">
      <alignment horizontal="center"/>
    </xf>
    <xf numFmtId="0" fontId="14" fillId="4" borderId="3" xfId="0" applyFont="1" applyFill="1" applyBorder="1" applyAlignment="1">
      <alignment horizontal="center"/>
    </xf>
    <xf numFmtId="0" fontId="12" fillId="4" borderId="0" xfId="2" applyFont="1" applyFill="1" applyBorder="1"/>
    <xf numFmtId="0" fontId="12" fillId="4" borderId="0" xfId="2" applyFont="1" applyFill="1" applyBorder="1" applyAlignment="1">
      <alignment horizontal="center"/>
    </xf>
    <xf numFmtId="4" fontId="12" fillId="4" borderId="0" xfId="2" applyNumberFormat="1" applyFont="1" applyFill="1" applyBorder="1" applyAlignment="1">
      <alignment horizontal="right"/>
    </xf>
    <xf numFmtId="0" fontId="8" fillId="4" borderId="0" xfId="2" applyFont="1" applyFill="1" applyBorder="1"/>
    <xf numFmtId="0" fontId="8" fillId="4" borderId="0" xfId="2" applyFont="1" applyFill="1" applyBorder="1" applyAlignment="1">
      <alignment horizontal="center"/>
    </xf>
    <xf numFmtId="4" fontId="8" fillId="4" borderId="0" xfId="2" applyNumberFormat="1" applyFont="1" applyFill="1" applyBorder="1" applyAlignment="1">
      <alignment horizontal="right"/>
    </xf>
    <xf numFmtId="0" fontId="14" fillId="4" borderId="0" xfId="0" applyFont="1" applyFill="1"/>
    <xf numFmtId="0" fontId="16" fillId="4" borderId="0" xfId="0" applyFont="1" applyFill="1"/>
    <xf numFmtId="0" fontId="14" fillId="4" borderId="0" xfId="0" applyFont="1" applyFill="1" applyAlignment="1">
      <alignment vertical="center" wrapText="1"/>
    </xf>
    <xf numFmtId="0" fontId="3" fillId="4" borderId="0" xfId="0" applyFont="1" applyFill="1" applyAlignment="1">
      <alignment vertical="center" wrapText="1"/>
    </xf>
    <xf numFmtId="0" fontId="7" fillId="4" borderId="0" xfId="0" applyFont="1" applyFill="1" applyAlignment="1">
      <alignment vertical="center" wrapText="1"/>
    </xf>
    <xf numFmtId="0" fontId="9" fillId="4" borderId="0" xfId="0" applyFont="1" applyFill="1" applyAlignment="1">
      <alignment vertical="center" wrapText="1"/>
    </xf>
    <xf numFmtId="0" fontId="6" fillId="4" borderId="0" xfId="0" applyFont="1" applyFill="1" applyAlignment="1">
      <alignment vertical="center" wrapText="1"/>
    </xf>
    <xf numFmtId="0" fontId="3" fillId="4" borderId="0" xfId="0" applyFont="1" applyFill="1"/>
    <xf numFmtId="0" fontId="20" fillId="4" borderId="0" xfId="0" applyFont="1" applyFill="1"/>
    <xf numFmtId="0" fontId="21" fillId="4" borderId="0" xfId="0" applyFont="1" applyFill="1"/>
    <xf numFmtId="0" fontId="4" fillId="4" borderId="0" xfId="0" applyFont="1" applyFill="1" applyAlignment="1">
      <alignment vertical="center" wrapText="1"/>
    </xf>
    <xf numFmtId="4" fontId="10" fillId="4" borderId="15" xfId="0" applyNumberFormat="1" applyFont="1" applyFill="1" applyBorder="1"/>
    <xf numFmtId="4" fontId="15" fillId="4" borderId="15" xfId="0" applyNumberFormat="1" applyFont="1" applyFill="1" applyBorder="1"/>
    <xf numFmtId="4" fontId="10" fillId="4" borderId="15" xfId="0" applyNumberFormat="1" applyFont="1" applyFill="1" applyBorder="1" applyAlignment="1">
      <alignment vertical="center"/>
    </xf>
    <xf numFmtId="4" fontId="22" fillId="4" borderId="15" xfId="0" applyNumberFormat="1" applyFont="1" applyFill="1" applyBorder="1"/>
    <xf numFmtId="4" fontId="14" fillId="4" borderId="15" xfId="0" applyNumberFormat="1" applyFont="1" applyFill="1" applyBorder="1"/>
    <xf numFmtId="4" fontId="14" fillId="4" borderId="24" xfId="0" applyNumberFormat="1" applyFont="1" applyFill="1" applyBorder="1"/>
    <xf numFmtId="0" fontId="14" fillId="4" borderId="1" xfId="0" applyFont="1" applyFill="1" applyBorder="1"/>
    <xf numFmtId="0" fontId="14" fillId="4" borderId="14" xfId="0" applyFont="1" applyFill="1" applyBorder="1"/>
    <xf numFmtId="4" fontId="12" fillId="4" borderId="15" xfId="0" applyNumberFormat="1" applyFont="1" applyFill="1" applyBorder="1"/>
    <xf numFmtId="0" fontId="14" fillId="4" borderId="14" xfId="0" applyFont="1" applyFill="1" applyBorder="1" applyAlignment="1">
      <alignment vertical="center"/>
    </xf>
    <xf numFmtId="4" fontId="12" fillId="4" borderId="15" xfId="0" applyNumberFormat="1" applyFont="1" applyFill="1" applyBorder="1" applyAlignment="1">
      <alignment vertical="center"/>
    </xf>
    <xf numFmtId="0" fontId="14" fillId="4" borderId="22" xfId="0" applyFont="1" applyFill="1" applyBorder="1"/>
    <xf numFmtId="0" fontId="14" fillId="4" borderId="23" xfId="0" applyFont="1" applyFill="1" applyBorder="1"/>
    <xf numFmtId="4" fontId="12" fillId="4" borderId="21" xfId="0" applyNumberFormat="1" applyFont="1" applyFill="1" applyBorder="1"/>
    <xf numFmtId="0" fontId="10" fillId="4" borderId="1" xfId="3" applyFont="1" applyFill="1" applyBorder="1" applyAlignment="1">
      <alignment horizontal="center"/>
    </xf>
    <xf numFmtId="0" fontId="14" fillId="4" borderId="1" xfId="0" applyFont="1" applyFill="1" applyBorder="1" applyAlignment="1">
      <alignment horizontal="center" vertical="center"/>
    </xf>
    <xf numFmtId="0" fontId="14" fillId="4" borderId="3" xfId="0" applyFont="1" applyFill="1" applyBorder="1" applyAlignment="1">
      <alignment horizontal="center" vertical="center"/>
    </xf>
    <xf numFmtId="0" fontId="14" fillId="4" borderId="2" xfId="0" applyFont="1" applyFill="1" applyBorder="1"/>
    <xf numFmtId="0" fontId="12" fillId="4" borderId="2" xfId="0" applyFont="1" applyFill="1" applyBorder="1"/>
    <xf numFmtId="0" fontId="11" fillId="4" borderId="0" xfId="0" applyFont="1" applyFill="1" applyAlignment="1">
      <alignment vertical="top" wrapText="1"/>
    </xf>
    <xf numFmtId="0" fontId="10" fillId="4" borderId="14" xfId="0" applyFont="1" applyFill="1" applyBorder="1" applyAlignment="1">
      <alignment horizontal="right" vertical="center"/>
    </xf>
    <xf numFmtId="0" fontId="10" fillId="4" borderId="1" xfId="0" applyFont="1" applyFill="1" applyBorder="1"/>
    <xf numFmtId="0" fontId="10" fillId="4" borderId="14" xfId="0" applyFont="1" applyFill="1" applyBorder="1" applyAlignment="1">
      <alignment horizontal="right" vertical="center" wrapText="1"/>
    </xf>
    <xf numFmtId="0" fontId="12" fillId="4" borderId="0" xfId="0" applyFont="1" applyFill="1" applyAlignment="1">
      <alignment vertical="center"/>
    </xf>
    <xf numFmtId="0" fontId="14" fillId="4" borderId="0" xfId="0" applyFont="1" applyFill="1" applyAlignment="1">
      <alignment vertical="top" wrapText="1"/>
    </xf>
    <xf numFmtId="0" fontId="15" fillId="4" borderId="0" xfId="3" applyFont="1" applyFill="1" applyAlignment="1">
      <alignment vertical="center"/>
    </xf>
    <xf numFmtId="4" fontId="14" fillId="4" borderId="15" xfId="0" applyNumberFormat="1" applyFont="1" applyFill="1" applyBorder="1" applyAlignment="1">
      <alignment vertical="center"/>
    </xf>
    <xf numFmtId="4" fontId="15" fillId="4" borderId="15" xfId="0" applyNumberFormat="1" applyFont="1" applyFill="1" applyBorder="1" applyAlignment="1">
      <alignment vertical="center"/>
    </xf>
    <xf numFmtId="4" fontId="15" fillId="4" borderId="15" xfId="0" applyNumberFormat="1" applyFont="1" applyFill="1" applyBorder="1" applyAlignment="1">
      <alignment horizontal="right" vertical="center"/>
    </xf>
    <xf numFmtId="4" fontId="17" fillId="4" borderId="15" xfId="0" applyNumberFormat="1" applyFont="1" applyFill="1" applyBorder="1" applyAlignment="1">
      <alignment vertical="center"/>
    </xf>
    <xf numFmtId="44" fontId="18" fillId="4" borderId="0" xfId="0" applyNumberFormat="1" applyFont="1" applyFill="1" applyAlignment="1">
      <alignment vertical="top" wrapText="1"/>
    </xf>
    <xf numFmtId="4" fontId="14" fillId="4" borderId="24" xfId="0" applyNumberFormat="1" applyFont="1" applyFill="1" applyBorder="1" applyAlignment="1">
      <alignment vertical="center"/>
    </xf>
    <xf numFmtId="0" fontId="14" fillId="4" borderId="1" xfId="0" applyFont="1" applyFill="1" applyBorder="1" applyAlignment="1">
      <alignment horizontal="left"/>
    </xf>
    <xf numFmtId="0" fontId="10" fillId="4" borderId="1" xfId="0" applyFont="1" applyFill="1" applyBorder="1" applyAlignment="1">
      <alignment horizontal="left"/>
    </xf>
    <xf numFmtId="0" fontId="10" fillId="4" borderId="1" xfId="0" applyFont="1" applyFill="1" applyBorder="1" applyAlignment="1">
      <alignment horizontal="left" vertical="center"/>
    </xf>
    <xf numFmtId="0" fontId="12" fillId="4" borderId="0" xfId="0" applyFont="1" applyFill="1" applyAlignment="1">
      <alignment horizontal="center" vertical="center"/>
    </xf>
    <xf numFmtId="0" fontId="14" fillId="4" borderId="0" xfId="0" applyFont="1" applyFill="1" applyAlignment="1">
      <alignment horizontal="left" vertical="top" wrapText="1"/>
    </xf>
    <xf numFmtId="0" fontId="10" fillId="4" borderId="0" xfId="0" applyFont="1" applyFill="1" applyAlignment="1">
      <alignment horizontal="left" vertical="center" wrapText="1"/>
    </xf>
    <xf numFmtId="0" fontId="12" fillId="4" borderId="19" xfId="1" applyFont="1" applyFill="1" applyBorder="1" applyAlignment="1">
      <alignment vertical="center" wrapText="1"/>
    </xf>
    <xf numFmtId="0" fontId="12" fillId="4" borderId="20" xfId="1" applyFont="1" applyFill="1" applyBorder="1" applyAlignment="1">
      <alignment vertical="center" wrapText="1"/>
    </xf>
    <xf numFmtId="4" fontId="12" fillId="4" borderId="25" xfId="0" applyNumberFormat="1" applyFont="1" applyFill="1" applyBorder="1" applyAlignment="1">
      <alignment horizontal="center" vertical="center"/>
    </xf>
    <xf numFmtId="0" fontId="14" fillId="4" borderId="23" xfId="0" applyFont="1" applyFill="1" applyBorder="1" applyAlignment="1">
      <alignment horizontal="right" vertical="center"/>
    </xf>
    <xf numFmtId="4" fontId="5" fillId="4" borderId="21" xfId="0" applyNumberFormat="1" applyFont="1" applyFill="1" applyBorder="1" applyAlignment="1">
      <alignment vertical="center"/>
    </xf>
    <xf numFmtId="0" fontId="12" fillId="4" borderId="19" xfId="2" applyFont="1" applyFill="1" applyBorder="1" applyAlignment="1">
      <alignment wrapText="1"/>
    </xf>
    <xf numFmtId="0" fontId="12" fillId="4" borderId="20" xfId="2" applyFont="1" applyFill="1" applyBorder="1" applyAlignment="1">
      <alignment wrapText="1"/>
    </xf>
    <xf numFmtId="0" fontId="10" fillId="4" borderId="23" xfId="3" applyFont="1" applyFill="1" applyBorder="1" applyAlignment="1">
      <alignment vertical="center"/>
    </xf>
    <xf numFmtId="0" fontId="12" fillId="4" borderId="19" xfId="2" applyFont="1" applyFill="1" applyBorder="1"/>
    <xf numFmtId="4" fontId="12" fillId="4" borderId="25" xfId="2" applyNumberFormat="1" applyFont="1" applyFill="1" applyBorder="1" applyAlignment="1">
      <alignment vertical="center"/>
    </xf>
    <xf numFmtId="0" fontId="27" fillId="4" borderId="0" xfId="0" applyFont="1" applyFill="1" applyAlignment="1">
      <alignment horizontal="left" wrapText="1"/>
    </xf>
    <xf numFmtId="0" fontId="26" fillId="4" borderId="0" xfId="0" applyFont="1" applyFill="1" applyAlignment="1">
      <alignment horizontal="left" wrapText="1"/>
    </xf>
    <xf numFmtId="0" fontId="14" fillId="4" borderId="19" xfId="2" applyFont="1" applyFill="1" applyBorder="1" applyAlignment="1">
      <alignment wrapText="1"/>
    </xf>
    <xf numFmtId="0" fontId="14" fillId="4" borderId="20" xfId="2" applyFont="1" applyFill="1" applyBorder="1" applyAlignment="1">
      <alignment wrapText="1"/>
    </xf>
    <xf numFmtId="0" fontId="10" fillId="4" borderId="19" xfId="3" applyFont="1" applyFill="1" applyBorder="1" applyAlignment="1">
      <alignment vertical="center"/>
    </xf>
    <xf numFmtId="4" fontId="5" fillId="4" borderId="25" xfId="0" applyNumberFormat="1" applyFont="1" applyFill="1" applyBorder="1" applyAlignment="1">
      <alignment vertical="center"/>
    </xf>
    <xf numFmtId="4" fontId="5" fillId="4" borderId="25" xfId="0" applyNumberFormat="1" applyFont="1" applyFill="1" applyBorder="1"/>
    <xf numFmtId="0" fontId="12" fillId="4" borderId="19" xfId="2" applyFont="1" applyFill="1" applyBorder="1" applyAlignment="1">
      <alignment vertical="center"/>
    </xf>
    <xf numFmtId="4" fontId="12" fillId="4" borderId="25" xfId="0" applyNumberFormat="1" applyFont="1" applyFill="1" applyBorder="1" applyAlignment="1">
      <alignment vertical="center"/>
    </xf>
    <xf numFmtId="0" fontId="12" fillId="4" borderId="16" xfId="2" applyFont="1" applyFill="1" applyBorder="1"/>
    <xf numFmtId="4" fontId="12" fillId="4" borderId="18" xfId="2" applyNumberFormat="1" applyFont="1" applyFill="1" applyBorder="1" applyAlignment="1"/>
    <xf numFmtId="4" fontId="10" fillId="4" borderId="25" xfId="3" applyNumberFormat="1" applyFont="1" applyFill="1" applyBorder="1" applyAlignment="1">
      <alignment horizontal="center"/>
    </xf>
    <xf numFmtId="4" fontId="10" fillId="4" borderId="25" xfId="3" applyNumberFormat="1" applyFont="1" applyFill="1" applyBorder="1"/>
    <xf numFmtId="0" fontId="12" fillId="4" borderId="16" xfId="2" applyFont="1" applyFill="1" applyBorder="1" applyAlignment="1">
      <alignment vertical="center"/>
    </xf>
    <xf numFmtId="4" fontId="12" fillId="4" borderId="18" xfId="2" applyNumberFormat="1" applyFont="1" applyFill="1" applyBorder="1" applyAlignment="1">
      <alignment vertical="center"/>
    </xf>
    <xf numFmtId="0" fontId="14" fillId="4" borderId="19" xfId="2" applyFont="1" applyFill="1" applyBorder="1" applyAlignment="1">
      <alignment horizontal="center" wrapText="1"/>
    </xf>
    <xf numFmtId="0" fontId="14" fillId="4" borderId="20" xfId="2" applyFont="1" applyFill="1" applyBorder="1" applyAlignment="1">
      <alignment horizontal="center" wrapText="1"/>
    </xf>
    <xf numFmtId="4" fontId="10" fillId="4" borderId="21" xfId="3" applyNumberFormat="1" applyFont="1" applyFill="1" applyBorder="1"/>
    <xf numFmtId="0" fontId="12" fillId="4" borderId="19" xfId="2" applyFont="1" applyFill="1" applyBorder="1" applyAlignment="1">
      <alignment horizontal="right" vertical="center"/>
    </xf>
    <xf numFmtId="4" fontId="30" fillId="4" borderId="0" xfId="0" applyNumberFormat="1" applyFont="1" applyFill="1"/>
    <xf numFmtId="0" fontId="15" fillId="4" borderId="35" xfId="2" applyFont="1" applyFill="1" applyBorder="1" applyAlignment="1">
      <alignment horizontal="center" vertical="center"/>
    </xf>
    <xf numFmtId="4" fontId="15" fillId="4" borderId="39" xfId="2" applyNumberFormat="1" applyFont="1" applyFill="1" applyBorder="1" applyAlignment="1">
      <alignment vertical="center"/>
    </xf>
    <xf numFmtId="4" fontId="15" fillId="4" borderId="15" xfId="0" applyNumberFormat="1" applyFont="1" applyFill="1" applyBorder="1" applyAlignment="1">
      <alignment horizontal="right"/>
    </xf>
    <xf numFmtId="4" fontId="10" fillId="4" borderId="15" xfId="0" applyNumberFormat="1" applyFont="1" applyFill="1" applyBorder="1" applyAlignment="1">
      <alignment horizontal="right"/>
    </xf>
    <xf numFmtId="0" fontId="10" fillId="4" borderId="4" xfId="0" applyFont="1" applyFill="1" applyBorder="1" applyAlignment="1">
      <alignment horizontal="left"/>
    </xf>
    <xf numFmtId="0" fontId="10" fillId="4" borderId="5" xfId="0" applyFont="1" applyFill="1" applyBorder="1" applyAlignment="1">
      <alignment horizontal="left"/>
    </xf>
    <xf numFmtId="0" fontId="10" fillId="4" borderId="6" xfId="0" applyFont="1" applyFill="1" applyBorder="1" applyAlignment="1">
      <alignment horizontal="left"/>
    </xf>
    <xf numFmtId="4" fontId="12" fillId="4" borderId="41" xfId="0" applyNumberFormat="1" applyFont="1" applyFill="1" applyBorder="1"/>
    <xf numFmtId="4" fontId="14" fillId="4" borderId="41" xfId="0" applyNumberFormat="1" applyFont="1" applyFill="1" applyBorder="1"/>
    <xf numFmtId="4" fontId="15" fillId="4" borderId="9" xfId="0" applyNumberFormat="1" applyFont="1" applyFill="1" applyBorder="1" applyAlignment="1">
      <alignment vertical="center"/>
    </xf>
    <xf numFmtId="4" fontId="15" fillId="4" borderId="41" xfId="0" applyNumberFormat="1" applyFont="1" applyFill="1" applyBorder="1"/>
    <xf numFmtId="0" fontId="3" fillId="4" borderId="0" xfId="0" applyFont="1" applyFill="1" applyAlignment="1">
      <alignment horizontal="left" vertical="top" wrapText="1"/>
    </xf>
    <xf numFmtId="0" fontId="4" fillId="4" borderId="0" xfId="0" applyFont="1" applyFill="1" applyAlignment="1">
      <alignment horizontal="left" vertical="center" wrapText="1"/>
    </xf>
    <xf numFmtId="0" fontId="23" fillId="4" borderId="0" xfId="0" applyFont="1" applyFill="1" applyAlignment="1">
      <alignment vertical="top" wrapText="1"/>
    </xf>
    <xf numFmtId="44" fontId="23" fillId="4" borderId="0" xfId="0" applyNumberFormat="1" applyFont="1" applyFill="1" applyAlignment="1">
      <alignment vertical="top" wrapText="1"/>
    </xf>
    <xf numFmtId="0" fontId="23" fillId="4" borderId="0" xfId="0" applyFont="1" applyFill="1" applyAlignment="1">
      <alignment vertical="center"/>
    </xf>
    <xf numFmtId="0" fontId="32" fillId="4" borderId="0" xfId="0" applyFont="1" applyFill="1" applyAlignment="1">
      <alignment horizontal="left" wrapText="1"/>
    </xf>
    <xf numFmtId="4" fontId="8" fillId="4" borderId="0" xfId="0" applyNumberFormat="1" applyFont="1" applyFill="1"/>
    <xf numFmtId="0" fontId="25" fillId="4" borderId="0" xfId="0" applyFont="1" applyFill="1"/>
    <xf numFmtId="0" fontId="29" fillId="4" borderId="34" xfId="0" applyFont="1" applyFill="1" applyBorder="1" applyAlignment="1">
      <alignment vertical="top" wrapText="1"/>
    </xf>
    <xf numFmtId="4" fontId="14" fillId="4" borderId="15" xfId="0" applyNumberFormat="1" applyFont="1" applyFill="1" applyBorder="1" applyAlignment="1">
      <alignment vertical="top"/>
    </xf>
    <xf numFmtId="0" fontId="36" fillId="4" borderId="0" xfId="0" applyFont="1" applyFill="1"/>
    <xf numFmtId="0" fontId="34" fillId="4" borderId="0" xfId="0" applyFont="1" applyFill="1"/>
    <xf numFmtId="0" fontId="35" fillId="4" borderId="0" xfId="0" applyFont="1" applyFill="1"/>
    <xf numFmtId="0" fontId="31" fillId="4" borderId="0" xfId="0" applyFont="1" applyFill="1" applyAlignment="1">
      <alignment wrapText="1"/>
    </xf>
    <xf numFmtId="4" fontId="21" fillId="4" borderId="0" xfId="0" applyNumberFormat="1" applyFont="1" applyFill="1"/>
    <xf numFmtId="0" fontId="29" fillId="4" borderId="0" xfId="0" applyFont="1" applyFill="1"/>
    <xf numFmtId="0" fontId="31" fillId="4" borderId="0" xfId="0" applyFont="1" applyFill="1"/>
    <xf numFmtId="0" fontId="35" fillId="4" borderId="0" xfId="0" applyFont="1" applyFill="1" applyAlignment="1">
      <alignment vertical="center"/>
    </xf>
    <xf numFmtId="0" fontId="29" fillId="4" borderId="0" xfId="0" applyFont="1" applyFill="1" applyAlignment="1">
      <alignment vertical="center" wrapText="1"/>
    </xf>
    <xf numFmtId="0" fontId="12" fillId="4" borderId="0" xfId="2" applyFont="1" applyFill="1" applyBorder="1" applyAlignment="1">
      <alignment vertical="center"/>
    </xf>
    <xf numFmtId="0" fontId="12" fillId="4" borderId="0" xfId="2" applyFont="1" applyFill="1" applyBorder="1" applyAlignment="1">
      <alignment horizontal="center" vertical="center"/>
    </xf>
    <xf numFmtId="4" fontId="12" fillId="4" borderId="0" xfId="2" applyNumberFormat="1" applyFont="1" applyFill="1" applyBorder="1" applyAlignment="1">
      <alignment vertical="center"/>
    </xf>
    <xf numFmtId="0" fontId="37" fillId="5" borderId="19" xfId="2" applyFont="1" applyFill="1" applyBorder="1" applyAlignment="1">
      <alignment wrapText="1"/>
    </xf>
    <xf numFmtId="0" fontId="37" fillId="5" borderId="20" xfId="2" applyFont="1" applyFill="1" applyBorder="1" applyAlignment="1">
      <alignment wrapText="1"/>
    </xf>
    <xf numFmtId="4" fontId="38" fillId="5" borderId="25" xfId="0" applyNumberFormat="1" applyFont="1" applyFill="1" applyBorder="1" applyAlignment="1">
      <alignment horizontal="center" vertical="center"/>
    </xf>
    <xf numFmtId="0" fontId="10" fillId="5" borderId="19" xfId="3" applyFont="1" applyFill="1" applyBorder="1" applyAlignment="1">
      <alignment vertical="center"/>
    </xf>
    <xf numFmtId="4" fontId="10" fillId="5" borderId="25" xfId="3" applyNumberFormat="1" applyFont="1" applyFill="1" applyBorder="1"/>
    <xf numFmtId="0" fontId="37" fillId="5" borderId="23" xfId="0" applyFont="1" applyFill="1" applyBorder="1"/>
    <xf numFmtId="4" fontId="38" fillId="5" borderId="21" xfId="0" applyNumberFormat="1" applyFont="1" applyFill="1" applyBorder="1" applyAlignment="1">
      <alignment vertical="center"/>
    </xf>
    <xf numFmtId="0" fontId="37" fillId="5" borderId="14" xfId="0" applyFont="1" applyFill="1" applyBorder="1"/>
    <xf numFmtId="0" fontId="37" fillId="5" borderId="1" xfId="0" applyFont="1" applyFill="1" applyBorder="1" applyAlignment="1">
      <alignment horizontal="center"/>
    </xf>
    <xf numFmtId="4" fontId="37" fillId="5" borderId="15" xfId="0" applyNumberFormat="1" applyFont="1" applyFill="1" applyBorder="1"/>
    <xf numFmtId="4" fontId="38" fillId="5" borderId="15" xfId="0" applyNumberFormat="1" applyFont="1" applyFill="1" applyBorder="1"/>
    <xf numFmtId="4" fontId="38" fillId="5" borderId="15" xfId="0" applyNumberFormat="1" applyFont="1" applyFill="1" applyBorder="1" applyAlignment="1">
      <alignment horizontal="right" vertical="center"/>
    </xf>
    <xf numFmtId="0" fontId="37" fillId="5" borderId="22" xfId="0" applyFont="1" applyFill="1" applyBorder="1"/>
    <xf numFmtId="0" fontId="37" fillId="5" borderId="3" xfId="0" applyFont="1" applyFill="1" applyBorder="1" applyAlignment="1">
      <alignment horizontal="center" vertical="center" wrapText="1"/>
    </xf>
    <xf numFmtId="4" fontId="37" fillId="5" borderId="24" xfId="0" applyNumberFormat="1" applyFont="1" applyFill="1" applyBorder="1" applyAlignment="1">
      <alignment horizontal="right" vertical="center"/>
    </xf>
    <xf numFmtId="0" fontId="38" fillId="5" borderId="19" xfId="2" applyFont="1" applyFill="1" applyBorder="1" applyAlignment="1">
      <alignment vertical="center"/>
    </xf>
    <xf numFmtId="4" fontId="38" fillId="5" borderId="25" xfId="2" applyNumberFormat="1" applyFont="1" applyFill="1" applyBorder="1" applyAlignment="1">
      <alignment vertical="center"/>
    </xf>
    <xf numFmtId="4" fontId="10" fillId="4" borderId="9" xfId="0" applyNumberFormat="1" applyFont="1" applyFill="1" applyBorder="1"/>
    <xf numFmtId="4" fontId="10" fillId="4" borderId="24" xfId="0" applyNumberFormat="1" applyFont="1" applyFill="1" applyBorder="1" applyAlignment="1">
      <alignment horizontal="right"/>
    </xf>
    <xf numFmtId="0" fontId="10" fillId="4" borderId="43" xfId="0" applyFont="1" applyFill="1" applyBorder="1" applyAlignment="1">
      <alignment horizontal="right" vertical="center"/>
    </xf>
    <xf numFmtId="0" fontId="10" fillId="4" borderId="6" xfId="0" applyFont="1" applyFill="1" applyBorder="1" applyAlignment="1">
      <alignment horizontal="right" vertical="center"/>
    </xf>
    <xf numFmtId="0" fontId="0" fillId="4" borderId="42" xfId="0" applyFill="1" applyBorder="1"/>
    <xf numFmtId="0" fontId="10" fillId="4" borderId="7" xfId="0" applyFont="1" applyFill="1" applyBorder="1" applyAlignment="1">
      <alignment horizontal="left" vertical="center"/>
    </xf>
    <xf numFmtId="0" fontId="25" fillId="4" borderId="0" xfId="0" applyFont="1" applyFill="1" applyAlignment="1">
      <alignment wrapText="1"/>
    </xf>
    <xf numFmtId="0" fontId="31" fillId="4" borderId="0" xfId="0" applyFont="1" applyFill="1" applyAlignment="1">
      <alignment vertical="center" wrapText="1"/>
    </xf>
    <xf numFmtId="0" fontId="29" fillId="4" borderId="0" xfId="0" applyFont="1" applyFill="1" applyAlignment="1">
      <alignment wrapText="1"/>
    </xf>
    <xf numFmtId="0" fontId="25" fillId="4" borderId="0" xfId="0" applyFont="1" applyFill="1" applyAlignment="1">
      <alignment horizontal="left" vertical="top" wrapText="1"/>
    </xf>
    <xf numFmtId="0" fontId="29" fillId="4" borderId="0" xfId="0" applyFont="1" applyFill="1" applyAlignment="1">
      <alignment horizontal="left" vertical="top" wrapText="1"/>
    </xf>
    <xf numFmtId="0" fontId="29" fillId="4" borderId="0" xfId="0" applyFont="1" applyFill="1" applyAlignment="1">
      <alignment vertical="top" wrapText="1"/>
    </xf>
    <xf numFmtId="0" fontId="8" fillId="4" borderId="0" xfId="0" applyFont="1" applyFill="1"/>
    <xf numFmtId="0" fontId="8" fillId="4" borderId="0" xfId="0" applyFont="1" applyFill="1" applyAlignment="1">
      <alignment wrapText="1"/>
    </xf>
    <xf numFmtId="0" fontId="33" fillId="4" borderId="0" xfId="0" applyFont="1" applyFill="1"/>
    <xf numFmtId="4" fontId="10" fillId="4" borderId="4" xfId="0" applyNumberFormat="1" applyFont="1" applyFill="1" applyBorder="1"/>
    <xf numFmtId="0" fontId="14" fillId="4" borderId="44" xfId="0" applyFont="1" applyFill="1" applyBorder="1"/>
    <xf numFmtId="0" fontId="14" fillId="4" borderId="45" xfId="0" applyFont="1" applyFill="1" applyBorder="1" applyAlignment="1">
      <alignment horizontal="center"/>
    </xf>
    <xf numFmtId="4" fontId="10" fillId="4" borderId="46" xfId="0" applyNumberFormat="1" applyFont="1" applyFill="1" applyBorder="1"/>
    <xf numFmtId="0" fontId="12" fillId="4" borderId="48" xfId="2" applyFont="1" applyFill="1" applyBorder="1"/>
    <xf numFmtId="4" fontId="15" fillId="4" borderId="49" xfId="0" applyNumberFormat="1" applyFont="1" applyFill="1" applyBorder="1"/>
    <xf numFmtId="0" fontId="21" fillId="4" borderId="34" xfId="0" applyFont="1" applyFill="1" applyBorder="1"/>
    <xf numFmtId="4" fontId="14" fillId="4" borderId="15" xfId="0" applyNumberFormat="1" applyFont="1" applyFill="1" applyBorder="1" applyAlignment="1">
      <alignment horizontal="right" vertical="center"/>
    </xf>
    <xf numFmtId="8" fontId="39" fillId="0" borderId="50" xfId="0" applyNumberFormat="1" applyFont="1" applyBorder="1" applyAlignment="1">
      <alignment wrapText="1"/>
    </xf>
    <xf numFmtId="8" fontId="39" fillId="0" borderId="51" xfId="0" applyNumberFormat="1" applyFont="1" applyBorder="1" applyAlignment="1">
      <alignment wrapText="1"/>
    </xf>
    <xf numFmtId="8" fontId="39" fillId="0" borderId="52" xfId="0" applyNumberFormat="1" applyFont="1" applyBorder="1" applyAlignment="1">
      <alignment wrapText="1"/>
    </xf>
    <xf numFmtId="0" fontId="38" fillId="5" borderId="1" xfId="0" applyFont="1" applyFill="1" applyBorder="1" applyAlignment="1">
      <alignment horizontal="center" vertical="center" wrapText="1"/>
    </xf>
    <xf numFmtId="0" fontId="37" fillId="5" borderId="4" xfId="0" applyFont="1" applyFill="1" applyBorder="1" applyAlignment="1">
      <alignment horizontal="left" vertical="center" wrapText="1"/>
    </xf>
    <xf numFmtId="0" fontId="37" fillId="5" borderId="5" xfId="0" applyFont="1" applyFill="1" applyBorder="1" applyAlignment="1">
      <alignment horizontal="left" vertical="center" wrapText="1"/>
    </xf>
    <xf numFmtId="0" fontId="37" fillId="5" borderId="6" xfId="0" applyFont="1" applyFill="1" applyBorder="1" applyAlignment="1">
      <alignment horizontal="left" vertical="center" wrapText="1"/>
    </xf>
    <xf numFmtId="0" fontId="38" fillId="5" borderId="20" xfId="2" applyFont="1" applyFill="1" applyBorder="1" applyAlignment="1">
      <alignment horizontal="center" vertical="center"/>
    </xf>
    <xf numFmtId="0" fontId="37" fillId="5" borderId="1" xfId="0" applyFont="1" applyFill="1" applyBorder="1" applyAlignment="1">
      <alignment horizontal="left"/>
    </xf>
    <xf numFmtId="0" fontId="38" fillId="5" borderId="1" xfId="0" applyFont="1" applyFill="1" applyBorder="1" applyAlignment="1">
      <alignment horizontal="center"/>
    </xf>
    <xf numFmtId="0" fontId="37" fillId="5" borderId="20" xfId="2" applyFont="1" applyFill="1" applyBorder="1" applyAlignment="1">
      <alignment horizontal="center" vertical="center"/>
    </xf>
    <xf numFmtId="0" fontId="15" fillId="5" borderId="20" xfId="3" applyFont="1" applyFill="1" applyBorder="1" applyAlignment="1">
      <alignment horizontal="center" vertical="top" wrapText="1"/>
    </xf>
    <xf numFmtId="0" fontId="38" fillId="5" borderId="12" xfId="0" applyFont="1" applyFill="1" applyBorder="1" applyAlignment="1">
      <alignment horizontal="left" vertical="center"/>
    </xf>
    <xf numFmtId="0" fontId="38" fillId="5" borderId="29" xfId="0" applyFont="1" applyFill="1" applyBorder="1" applyAlignment="1">
      <alignment horizontal="left" vertical="center"/>
    </xf>
    <xf numFmtId="0" fontId="38" fillId="5" borderId="30" xfId="0" applyFont="1" applyFill="1" applyBorder="1" applyAlignment="1">
      <alignment horizontal="left" vertical="center"/>
    </xf>
    <xf numFmtId="0" fontId="14" fillId="4" borderId="0" xfId="0" applyFont="1" applyFill="1" applyAlignment="1">
      <alignment horizontal="left" vertical="top" wrapText="1"/>
    </xf>
    <xf numFmtId="0" fontId="12" fillId="4" borderId="0" xfId="0" applyFont="1" applyFill="1" applyAlignment="1">
      <alignment horizontal="center" vertical="center" wrapText="1"/>
    </xf>
    <xf numFmtId="0" fontId="14" fillId="4" borderId="0" xfId="0" applyFont="1" applyFill="1" applyAlignment="1">
      <alignment horizontal="left" vertical="center" wrapText="1"/>
    </xf>
    <xf numFmtId="0" fontId="12" fillId="4" borderId="0" xfId="0" applyFont="1" applyFill="1" applyAlignment="1">
      <alignment horizontal="center" vertical="center"/>
    </xf>
    <xf numFmtId="0" fontId="10" fillId="4" borderId="0" xfId="0" applyFont="1" applyFill="1" applyAlignment="1">
      <alignment horizontal="left" vertical="center" wrapText="1"/>
    </xf>
    <xf numFmtId="0" fontId="14" fillId="4" borderId="1" xfId="0" applyFont="1" applyFill="1" applyBorder="1" applyAlignment="1">
      <alignment horizontal="left"/>
    </xf>
    <xf numFmtId="0" fontId="12" fillId="4" borderId="17" xfId="2" applyFont="1" applyFill="1" applyBorder="1" applyAlignment="1">
      <alignment horizontal="center" vertical="center"/>
    </xf>
    <xf numFmtId="0" fontId="15" fillId="4" borderId="2" xfId="3" applyFont="1" applyFill="1" applyBorder="1" applyAlignment="1">
      <alignment horizontal="center" vertical="top" wrapText="1"/>
    </xf>
    <xf numFmtId="0" fontId="14" fillId="4" borderId="1" xfId="0" applyFont="1" applyFill="1" applyBorder="1" applyAlignment="1">
      <alignment horizontal="left" vertical="center"/>
    </xf>
    <xf numFmtId="0" fontId="12" fillId="4" borderId="1" xfId="0" applyFont="1" applyFill="1" applyBorder="1" applyAlignment="1">
      <alignment horizontal="center"/>
    </xf>
    <xf numFmtId="0" fontId="13" fillId="4" borderId="0" xfId="0" applyFont="1" applyFill="1" applyAlignment="1">
      <alignment horizontal="center" vertical="center" wrapText="1"/>
    </xf>
    <xf numFmtId="0" fontId="15" fillId="4" borderId="0" xfId="3" applyFont="1" applyFill="1" applyAlignment="1">
      <alignment horizontal="center" vertical="center"/>
    </xf>
    <xf numFmtId="0" fontId="10" fillId="4" borderId="3" xfId="0" applyFont="1" applyFill="1" applyBorder="1" applyAlignment="1">
      <alignment horizontal="left" vertical="center" wrapText="1"/>
    </xf>
    <xf numFmtId="0" fontId="12" fillId="4" borderId="1" xfId="0" applyFont="1" applyFill="1" applyBorder="1" applyAlignment="1">
      <alignment horizontal="center" vertical="center" wrapText="1"/>
    </xf>
    <xf numFmtId="0" fontId="10" fillId="4" borderId="4" xfId="0" applyFont="1" applyFill="1" applyBorder="1" applyAlignment="1">
      <alignment horizontal="left"/>
    </xf>
    <xf numFmtId="0" fontId="10" fillId="4" borderId="5" xfId="0" applyFont="1" applyFill="1" applyBorder="1" applyAlignment="1">
      <alignment horizontal="left"/>
    </xf>
    <xf numFmtId="0" fontId="10" fillId="4" borderId="6" xfId="0" applyFont="1" applyFill="1" applyBorder="1" applyAlignment="1">
      <alignment horizontal="left"/>
    </xf>
    <xf numFmtId="0" fontId="10" fillId="4" borderId="14" xfId="0" applyFont="1" applyFill="1" applyBorder="1" applyAlignment="1">
      <alignment horizontal="left" vertical="top" wrapText="1"/>
    </xf>
    <xf numFmtId="0" fontId="10" fillId="4" borderId="1" xfId="0" applyFont="1" applyFill="1" applyBorder="1" applyAlignment="1">
      <alignment horizontal="left" vertical="top" wrapText="1"/>
    </xf>
    <xf numFmtId="0" fontId="10" fillId="4" borderId="14" xfId="0" applyFont="1" applyFill="1" applyBorder="1" applyAlignment="1">
      <alignment horizontal="left" vertical="center"/>
    </xf>
    <xf numFmtId="0" fontId="10" fillId="4" borderId="1" xfId="0" applyFont="1" applyFill="1" applyBorder="1" applyAlignment="1">
      <alignment horizontal="left" vertical="center"/>
    </xf>
    <xf numFmtId="4" fontId="10" fillId="4" borderId="1" xfId="0" applyNumberFormat="1" applyFont="1" applyFill="1" applyBorder="1" applyAlignment="1">
      <alignment horizontal="right" vertical="top"/>
    </xf>
    <xf numFmtId="4" fontId="10" fillId="4" borderId="4" xfId="0" applyNumberFormat="1" applyFont="1" applyFill="1" applyBorder="1" applyAlignment="1">
      <alignment horizontal="right" vertical="top"/>
    </xf>
    <xf numFmtId="4" fontId="10" fillId="4" borderId="15" xfId="0" applyNumberFormat="1" applyFont="1" applyFill="1" applyBorder="1" applyAlignment="1">
      <alignment horizontal="right" vertical="top"/>
    </xf>
    <xf numFmtId="0" fontId="15" fillId="4" borderId="19" xfId="0" applyFont="1" applyFill="1" applyBorder="1" applyAlignment="1">
      <alignment horizontal="center" vertical="center" wrapText="1"/>
    </xf>
    <xf numFmtId="0" fontId="15" fillId="4" borderId="20" xfId="0" applyFont="1" applyFill="1" applyBorder="1" applyAlignment="1">
      <alignment horizontal="center" vertical="center" wrapText="1"/>
    </xf>
    <xf numFmtId="0" fontId="12" fillId="4" borderId="20" xfId="1" applyFont="1" applyFill="1" applyBorder="1" applyAlignment="1">
      <alignment horizontal="center" vertical="center"/>
    </xf>
    <xf numFmtId="0" fontId="14" fillId="4" borderId="2" xfId="0" applyFont="1" applyFill="1" applyBorder="1" applyAlignment="1">
      <alignment horizontal="center"/>
    </xf>
    <xf numFmtId="0" fontId="10" fillId="4" borderId="1" xfId="0" applyFont="1" applyFill="1" applyBorder="1" applyAlignment="1">
      <alignment horizontal="center"/>
    </xf>
    <xf numFmtId="4" fontId="10" fillId="4" borderId="1" xfId="0" applyNumberFormat="1" applyFont="1" applyFill="1" applyBorder="1" applyAlignment="1">
      <alignment horizontal="right"/>
    </xf>
    <xf numFmtId="0" fontId="15" fillId="4" borderId="4"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24" fillId="4" borderId="14" xfId="0" applyFont="1" applyFill="1" applyBorder="1" applyAlignment="1">
      <alignment horizontal="left" vertical="top" wrapText="1"/>
    </xf>
    <xf numFmtId="0" fontId="15" fillId="4" borderId="1" xfId="0" applyFont="1" applyFill="1" applyBorder="1" applyAlignment="1">
      <alignment horizontal="left" vertical="top" wrapText="1"/>
    </xf>
    <xf numFmtId="0" fontId="15" fillId="4" borderId="1" xfId="0" applyFont="1" applyFill="1" applyBorder="1" applyAlignment="1">
      <alignment horizontal="center"/>
    </xf>
    <xf numFmtId="0" fontId="15" fillId="4" borderId="4" xfId="0" applyFont="1" applyFill="1" applyBorder="1" applyAlignment="1">
      <alignment horizontal="center"/>
    </xf>
    <xf numFmtId="0" fontId="15" fillId="4" borderId="5" xfId="0" applyFont="1" applyFill="1" applyBorder="1" applyAlignment="1">
      <alignment horizontal="center"/>
    </xf>
    <xf numFmtId="0" fontId="15" fillId="4" borderId="6" xfId="0" applyFont="1" applyFill="1" applyBorder="1" applyAlignment="1">
      <alignment horizontal="center"/>
    </xf>
    <xf numFmtId="0" fontId="15" fillId="4" borderId="14" xfId="0" applyFont="1" applyFill="1" applyBorder="1" applyAlignment="1">
      <alignment horizontal="left" vertical="top" wrapText="1"/>
    </xf>
    <xf numFmtId="0" fontId="10" fillId="4" borderId="16" xfId="0" applyFont="1" applyFill="1" applyBorder="1" applyAlignment="1">
      <alignment horizontal="left" vertical="center"/>
    </xf>
    <xf numFmtId="0" fontId="10" fillId="4" borderId="17" xfId="0" applyFont="1" applyFill="1" applyBorder="1" applyAlignment="1">
      <alignment horizontal="left" vertical="center"/>
    </xf>
    <xf numFmtId="0" fontId="10" fillId="4" borderId="16" xfId="0" applyFont="1" applyFill="1" applyBorder="1" applyAlignment="1">
      <alignment horizontal="left" vertical="top" wrapText="1"/>
    </xf>
    <xf numFmtId="0" fontId="10" fillId="4" borderId="17" xfId="0" applyFont="1" applyFill="1" applyBorder="1" applyAlignment="1">
      <alignment horizontal="left" vertical="top" wrapText="1"/>
    </xf>
    <xf numFmtId="4" fontId="10" fillId="4" borderId="17" xfId="0" applyNumberFormat="1" applyFont="1" applyFill="1" applyBorder="1" applyAlignment="1">
      <alignment horizontal="right" vertical="top"/>
    </xf>
    <xf numFmtId="0" fontId="10" fillId="4" borderId="1" xfId="0" applyFont="1" applyFill="1" applyBorder="1" applyAlignment="1">
      <alignment horizontal="left"/>
    </xf>
    <xf numFmtId="0" fontId="10" fillId="4" borderId="4" xfId="0" applyFont="1" applyFill="1" applyBorder="1" applyAlignment="1">
      <alignment horizontal="left" wrapText="1"/>
    </xf>
    <xf numFmtId="0" fontId="10" fillId="4" borderId="5" xfId="0" applyFont="1" applyFill="1" applyBorder="1" applyAlignment="1">
      <alignment horizontal="left" wrapText="1"/>
    </xf>
    <xf numFmtId="0" fontId="10" fillId="4" borderId="6" xfId="0" applyFont="1" applyFill="1" applyBorder="1" applyAlignment="1">
      <alignment horizontal="left" wrapText="1"/>
    </xf>
    <xf numFmtId="164" fontId="10" fillId="4" borderId="0" xfId="0" applyNumberFormat="1" applyFont="1" applyFill="1" applyAlignment="1">
      <alignment horizontal="left" vertical="center" wrapText="1"/>
    </xf>
    <xf numFmtId="0" fontId="10" fillId="4" borderId="4" xfId="0" applyFont="1" applyFill="1" applyBorder="1" applyAlignment="1">
      <alignment horizontal="left" vertical="center" wrapText="1"/>
    </xf>
    <xf numFmtId="0" fontId="10" fillId="4" borderId="5" xfId="0" applyFont="1" applyFill="1" applyBorder="1" applyAlignment="1">
      <alignment horizontal="left" vertical="center" wrapText="1"/>
    </xf>
    <xf numFmtId="0" fontId="10" fillId="4" borderId="6" xfId="0" applyFont="1" applyFill="1" applyBorder="1" applyAlignment="1">
      <alignment horizontal="left" vertical="center" wrapText="1"/>
    </xf>
    <xf numFmtId="0" fontId="10" fillId="4" borderId="0" xfId="0" applyFont="1" applyFill="1" applyAlignment="1">
      <alignment horizontal="center" vertical="center" wrapText="1"/>
    </xf>
    <xf numFmtId="0" fontId="15" fillId="4" borderId="0" xfId="0" applyFont="1" applyFill="1" applyAlignment="1">
      <alignment horizontal="center" vertical="center"/>
    </xf>
    <xf numFmtId="0" fontId="10" fillId="4" borderId="0" xfId="0" applyFont="1" applyFill="1" applyAlignment="1">
      <alignment horizontal="center" vertical="center"/>
    </xf>
    <xf numFmtId="8" fontId="10" fillId="4" borderId="17" xfId="0" applyNumberFormat="1" applyFont="1" applyFill="1" applyBorder="1" applyAlignment="1">
      <alignment horizontal="right" vertical="center"/>
    </xf>
    <xf numFmtId="0" fontId="10" fillId="4" borderId="18" xfId="0" applyFont="1" applyFill="1" applyBorder="1" applyAlignment="1">
      <alignment horizontal="right" vertical="center"/>
    </xf>
    <xf numFmtId="0" fontId="10" fillId="4" borderId="1" xfId="0" applyFont="1" applyFill="1" applyBorder="1" applyAlignment="1">
      <alignment horizontal="left" vertical="center" wrapText="1"/>
    </xf>
    <xf numFmtId="0" fontId="15" fillId="4" borderId="36" xfId="2" applyFont="1" applyFill="1" applyBorder="1" applyAlignment="1">
      <alignment horizontal="center" vertical="center"/>
    </xf>
    <xf numFmtId="0" fontId="15" fillId="4" borderId="37" xfId="2" applyFont="1" applyFill="1" applyBorder="1" applyAlignment="1">
      <alignment horizontal="center" vertical="center"/>
    </xf>
    <xf numFmtId="0" fontId="15" fillId="4" borderId="38" xfId="2" applyFont="1" applyFill="1" applyBorder="1" applyAlignment="1">
      <alignment horizontal="center" vertical="center"/>
    </xf>
    <xf numFmtId="0" fontId="10" fillId="4" borderId="4" xfId="0" applyFont="1" applyFill="1" applyBorder="1" applyAlignment="1">
      <alignment horizontal="left" vertical="center"/>
    </xf>
    <xf numFmtId="0" fontId="10" fillId="4" borderId="5" xfId="0" applyFont="1" applyFill="1" applyBorder="1" applyAlignment="1">
      <alignment horizontal="left" vertical="center"/>
    </xf>
    <xf numFmtId="0" fontId="10" fillId="4" borderId="6" xfId="0" applyFont="1" applyFill="1" applyBorder="1" applyAlignment="1">
      <alignment horizontal="left" vertical="center"/>
    </xf>
    <xf numFmtId="0" fontId="12" fillId="4" borderId="20" xfId="2" applyFont="1" applyFill="1" applyBorder="1" applyAlignment="1">
      <alignment horizontal="center" vertical="center"/>
    </xf>
    <xf numFmtId="0" fontId="10" fillId="4" borderId="14" xfId="0" applyFont="1" applyFill="1" applyBorder="1" applyAlignment="1">
      <alignment horizontal="left" vertical="center" wrapText="1"/>
    </xf>
    <xf numFmtId="0" fontId="10" fillId="4" borderId="8" xfId="0" applyFont="1" applyFill="1" applyBorder="1" applyAlignment="1">
      <alignment horizontal="left" vertical="top" wrapText="1"/>
    </xf>
    <xf numFmtId="0" fontId="10" fillId="4" borderId="5" xfId="0" applyFont="1" applyFill="1" applyBorder="1" applyAlignment="1">
      <alignment horizontal="left" vertical="top" wrapText="1"/>
    </xf>
    <xf numFmtId="0" fontId="10" fillId="4" borderId="6" xfId="0" applyFont="1" applyFill="1" applyBorder="1" applyAlignment="1">
      <alignment horizontal="left" vertical="top" wrapText="1"/>
    </xf>
    <xf numFmtId="0" fontId="14" fillId="4" borderId="20" xfId="2" applyFont="1" applyFill="1" applyBorder="1" applyAlignment="1">
      <alignment horizontal="center" vertical="center"/>
    </xf>
    <xf numFmtId="4" fontId="14" fillId="4" borderId="1" xfId="0" applyNumberFormat="1" applyFont="1" applyFill="1" applyBorder="1" applyAlignment="1">
      <alignment horizontal="left"/>
    </xf>
    <xf numFmtId="0" fontId="15" fillId="4" borderId="2" xfId="3" applyFont="1" applyFill="1" applyBorder="1" applyAlignment="1">
      <alignment horizontal="center" vertical="center"/>
    </xf>
    <xf numFmtId="0" fontId="14" fillId="4" borderId="7" xfId="0" applyFont="1" applyFill="1" applyBorder="1" applyAlignment="1">
      <alignment horizontal="left"/>
    </xf>
    <xf numFmtId="0" fontId="14" fillId="4" borderId="47" xfId="0" applyFont="1" applyFill="1" applyBorder="1" applyAlignment="1">
      <alignment horizontal="left"/>
    </xf>
    <xf numFmtId="0" fontId="14" fillId="4" borderId="43" xfId="0" applyFont="1" applyFill="1" applyBorder="1" applyAlignment="1">
      <alignment horizontal="left"/>
    </xf>
    <xf numFmtId="0" fontId="14" fillId="4" borderId="3" xfId="0" applyFont="1" applyFill="1" applyBorder="1" applyAlignment="1">
      <alignment horizontal="left"/>
    </xf>
    <xf numFmtId="0" fontId="15" fillId="4" borderId="20" xfId="3" applyFont="1" applyFill="1" applyBorder="1" applyAlignment="1">
      <alignment horizontal="center" vertical="center" wrapText="1"/>
    </xf>
    <xf numFmtId="0" fontId="12" fillId="4" borderId="2" xfId="0" applyFont="1" applyFill="1" applyBorder="1" applyAlignment="1">
      <alignment horizontal="center"/>
    </xf>
    <xf numFmtId="0" fontId="12" fillId="4" borderId="0" xfId="0" applyFont="1" applyFill="1" applyAlignment="1">
      <alignment horizontal="center"/>
    </xf>
    <xf numFmtId="0" fontId="15" fillId="4" borderId="20" xfId="3" applyFont="1" applyFill="1" applyBorder="1" applyAlignment="1">
      <alignment horizontal="center" vertical="top" wrapText="1"/>
    </xf>
    <xf numFmtId="0" fontId="14" fillId="4" borderId="0" xfId="0" applyFont="1" applyFill="1" applyAlignment="1">
      <alignment horizontal="left"/>
    </xf>
    <xf numFmtId="0" fontId="12" fillId="4" borderId="12" xfId="0" applyFont="1" applyFill="1" applyBorder="1" applyAlignment="1">
      <alignment horizontal="center" vertical="center"/>
    </xf>
    <xf numFmtId="0" fontId="12" fillId="4" borderId="29" xfId="0" applyFont="1" applyFill="1" applyBorder="1" applyAlignment="1">
      <alignment horizontal="center" vertical="center"/>
    </xf>
    <xf numFmtId="0" fontId="12" fillId="4" borderId="30" xfId="0" applyFont="1" applyFill="1" applyBorder="1" applyAlignment="1">
      <alignment horizontal="center" vertical="center"/>
    </xf>
    <xf numFmtId="0" fontId="15" fillId="4" borderId="23" xfId="0" applyFont="1" applyFill="1" applyBorder="1" applyAlignment="1">
      <alignment horizontal="left" vertical="top" wrapText="1"/>
    </xf>
    <xf numFmtId="0" fontId="15" fillId="4" borderId="2" xfId="0" applyFont="1" applyFill="1" applyBorder="1" applyAlignment="1">
      <alignment horizontal="left" vertical="top" wrapText="1"/>
    </xf>
    <xf numFmtId="4" fontId="15" fillId="4" borderId="1" xfId="0" applyNumberFormat="1" applyFont="1" applyFill="1" applyBorder="1" applyAlignment="1">
      <alignment horizontal="center" vertical="top"/>
    </xf>
    <xf numFmtId="4" fontId="15" fillId="4" borderId="4" xfId="0" applyNumberFormat="1" applyFont="1" applyFill="1" applyBorder="1" applyAlignment="1">
      <alignment horizontal="center" vertical="top"/>
    </xf>
    <xf numFmtId="4" fontId="15" fillId="4" borderId="15" xfId="0" applyNumberFormat="1" applyFont="1" applyFill="1" applyBorder="1" applyAlignment="1">
      <alignment horizontal="center" vertical="top"/>
    </xf>
    <xf numFmtId="0" fontId="10" fillId="4" borderId="10" xfId="0" applyFont="1" applyFill="1" applyBorder="1" applyAlignment="1">
      <alignment horizontal="left"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4" fontId="15" fillId="4" borderId="1" xfId="0" applyNumberFormat="1" applyFont="1" applyFill="1" applyBorder="1" applyAlignment="1">
      <alignment horizontal="right" vertical="top"/>
    </xf>
    <xf numFmtId="4" fontId="15" fillId="4" borderId="4" xfId="0" applyNumberFormat="1" applyFont="1" applyFill="1" applyBorder="1" applyAlignment="1">
      <alignment horizontal="right" vertical="top"/>
    </xf>
    <xf numFmtId="4" fontId="15" fillId="4" borderId="15" xfId="0" applyNumberFormat="1" applyFont="1" applyFill="1" applyBorder="1" applyAlignment="1">
      <alignment horizontal="right" vertical="top"/>
    </xf>
    <xf numFmtId="4" fontId="10" fillId="4" borderId="6" xfId="0" applyNumberFormat="1" applyFont="1" applyFill="1" applyBorder="1" applyAlignment="1">
      <alignment horizontal="right" vertical="top"/>
    </xf>
    <xf numFmtId="4" fontId="10" fillId="4" borderId="4" xfId="0" applyNumberFormat="1" applyFont="1" applyFill="1" applyBorder="1" applyAlignment="1">
      <alignment horizontal="center" vertical="top"/>
    </xf>
    <xf numFmtId="4" fontId="10" fillId="4" borderId="5" xfId="0" applyNumberFormat="1" applyFont="1" applyFill="1" applyBorder="1" applyAlignment="1">
      <alignment horizontal="center" vertical="top"/>
    </xf>
    <xf numFmtId="4" fontId="10" fillId="4" borderId="9" xfId="0" applyNumberFormat="1" applyFont="1" applyFill="1" applyBorder="1" applyAlignment="1">
      <alignment horizontal="center" vertical="top"/>
    </xf>
    <xf numFmtId="4" fontId="10" fillId="4" borderId="1" xfId="0" applyNumberFormat="1" applyFont="1" applyFill="1" applyBorder="1" applyAlignment="1">
      <alignment horizontal="right" vertical="center"/>
    </xf>
    <xf numFmtId="4" fontId="10" fillId="4" borderId="4" xfId="0" applyNumberFormat="1" applyFont="1" applyFill="1" applyBorder="1" applyAlignment="1">
      <alignment horizontal="right" vertical="center"/>
    </xf>
    <xf numFmtId="4" fontId="10" fillId="4" borderId="15" xfId="0" applyNumberFormat="1" applyFont="1" applyFill="1" applyBorder="1" applyAlignment="1">
      <alignment horizontal="right" vertical="center"/>
    </xf>
    <xf numFmtId="0" fontId="15" fillId="4" borderId="20" xfId="0" applyFont="1" applyFill="1" applyBorder="1" applyAlignment="1">
      <alignment horizontal="center" vertical="center"/>
    </xf>
    <xf numFmtId="0" fontId="15" fillId="4" borderId="26" xfId="0" applyFont="1" applyFill="1" applyBorder="1" applyAlignment="1">
      <alignment horizontal="center" vertical="center"/>
    </xf>
    <xf numFmtId="0" fontId="15" fillId="4" borderId="25" xfId="0" applyFont="1" applyFill="1" applyBorder="1" applyAlignment="1">
      <alignment horizontal="center" vertical="center"/>
    </xf>
    <xf numFmtId="0" fontId="10" fillId="4" borderId="2" xfId="0" applyFont="1" applyFill="1" applyBorder="1" applyAlignment="1">
      <alignment horizontal="center"/>
    </xf>
    <xf numFmtId="4" fontId="15" fillId="4" borderId="2" xfId="0" applyNumberFormat="1" applyFont="1" applyFill="1" applyBorder="1" applyAlignment="1">
      <alignment horizontal="right" vertical="top"/>
    </xf>
    <xf numFmtId="4" fontId="15" fillId="4" borderId="40" xfId="0" applyNumberFormat="1" applyFont="1" applyFill="1" applyBorder="1" applyAlignment="1">
      <alignment horizontal="right" vertical="top"/>
    </xf>
    <xf numFmtId="4" fontId="15" fillId="4" borderId="21" xfId="0" applyNumberFormat="1" applyFont="1" applyFill="1" applyBorder="1" applyAlignment="1">
      <alignment horizontal="right" vertical="top"/>
    </xf>
    <xf numFmtId="44" fontId="10" fillId="4" borderId="4" xfId="0" applyNumberFormat="1" applyFont="1" applyFill="1" applyBorder="1" applyAlignment="1">
      <alignment horizontal="right" vertical="top"/>
    </xf>
    <xf numFmtId="44" fontId="10" fillId="4" borderId="9" xfId="0" applyNumberFormat="1" applyFont="1" applyFill="1" applyBorder="1" applyAlignment="1">
      <alignment horizontal="right" vertical="top"/>
    </xf>
    <xf numFmtId="4" fontId="19" fillId="4" borderId="1" xfId="0" applyNumberFormat="1" applyFont="1" applyFill="1" applyBorder="1" applyAlignment="1">
      <alignment horizontal="right" vertical="top"/>
    </xf>
    <xf numFmtId="4" fontId="19" fillId="4" borderId="4" xfId="0" applyNumberFormat="1" applyFont="1" applyFill="1" applyBorder="1" applyAlignment="1">
      <alignment horizontal="right" vertical="top"/>
    </xf>
    <xf numFmtId="4" fontId="19" fillId="4" borderId="15" xfId="0" applyNumberFormat="1" applyFont="1" applyFill="1" applyBorder="1" applyAlignment="1">
      <alignment horizontal="right" vertical="top"/>
    </xf>
    <xf numFmtId="8" fontId="10" fillId="4" borderId="1" xfId="0" applyNumberFormat="1" applyFont="1" applyFill="1" applyBorder="1" applyAlignment="1">
      <alignment horizontal="right" vertical="center"/>
    </xf>
    <xf numFmtId="0" fontId="10" fillId="4" borderId="15" xfId="0" applyFont="1" applyFill="1" applyBorder="1" applyAlignment="1">
      <alignment horizontal="right" vertical="center"/>
    </xf>
    <xf numFmtId="4" fontId="28" fillId="4" borderId="17" xfId="0" applyNumberFormat="1" applyFont="1" applyFill="1" applyBorder="1" applyAlignment="1">
      <alignment horizontal="center" vertical="top"/>
    </xf>
    <xf numFmtId="4" fontId="28" fillId="4" borderId="31" xfId="0" applyNumberFormat="1" applyFont="1" applyFill="1" applyBorder="1" applyAlignment="1">
      <alignment horizontal="center" vertical="top"/>
    </xf>
    <xf numFmtId="4" fontId="28" fillId="4" borderId="18" xfId="0" applyNumberFormat="1" applyFont="1" applyFill="1" applyBorder="1" applyAlignment="1">
      <alignment horizontal="center" vertical="top"/>
    </xf>
    <xf numFmtId="4" fontId="10" fillId="4" borderId="4" xfId="0" applyNumberFormat="1" applyFont="1" applyFill="1" applyBorder="1" applyAlignment="1">
      <alignment horizontal="right"/>
    </xf>
    <xf numFmtId="0" fontId="10" fillId="4" borderId="6" xfId="0" applyFont="1" applyFill="1" applyBorder="1" applyAlignment="1">
      <alignment horizontal="right"/>
    </xf>
    <xf numFmtId="44" fontId="10" fillId="4" borderId="12" xfId="0" applyNumberFormat="1" applyFont="1" applyFill="1" applyBorder="1" applyAlignment="1">
      <alignment horizontal="right" vertical="top"/>
    </xf>
    <xf numFmtId="44" fontId="10" fillId="4" borderId="13" xfId="0" applyNumberFormat="1" applyFont="1" applyFill="1" applyBorder="1" applyAlignment="1">
      <alignment horizontal="right" vertical="top"/>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horizontal="center" vertical="center"/>
    </xf>
    <xf numFmtId="0" fontId="14" fillId="4" borderId="4" xfId="0" applyFont="1" applyFill="1" applyBorder="1" applyAlignment="1">
      <alignment horizontal="left"/>
    </xf>
    <xf numFmtId="0" fontId="14" fillId="4" borderId="5" xfId="0" applyFont="1" applyFill="1" applyBorder="1" applyAlignment="1">
      <alignment horizontal="left"/>
    </xf>
    <xf numFmtId="0" fontId="14" fillId="4" borderId="6" xfId="0" applyFont="1" applyFill="1" applyBorder="1" applyAlignment="1">
      <alignment horizontal="left"/>
    </xf>
    <xf numFmtId="0" fontId="15" fillId="4" borderId="20" xfId="3" applyFont="1" applyFill="1" applyBorder="1" applyAlignment="1">
      <alignment horizontal="center" vertical="center"/>
    </xf>
    <xf numFmtId="49" fontId="14" fillId="4" borderId="0" xfId="0" applyNumberFormat="1" applyFont="1" applyFill="1" applyAlignment="1">
      <alignment horizontal="left" vertical="center" wrapText="1"/>
    </xf>
    <xf numFmtId="0" fontId="12" fillId="4" borderId="4" xfId="0" applyFont="1" applyFill="1" applyBorder="1" applyAlignment="1">
      <alignment horizontal="center" vertical="center" wrapText="1"/>
    </xf>
    <xf numFmtId="0" fontId="12" fillId="4" borderId="5"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14" fillId="4" borderId="14" xfId="0" applyFont="1" applyFill="1" applyBorder="1" applyAlignment="1">
      <alignment horizontal="right" vertical="top"/>
    </xf>
    <xf numFmtId="0" fontId="12" fillId="4" borderId="1" xfId="0" applyFont="1" applyFill="1" applyBorder="1" applyAlignment="1">
      <alignment horizontal="center" vertical="top" wrapText="1"/>
    </xf>
    <xf numFmtId="0" fontId="14" fillId="4" borderId="31" xfId="0" applyFont="1" applyFill="1" applyBorder="1" applyAlignment="1">
      <alignment horizontal="left" vertical="center"/>
    </xf>
    <xf numFmtId="0" fontId="14" fillId="4" borderId="32" xfId="0" applyFont="1" applyFill="1" applyBorder="1" applyAlignment="1">
      <alignment horizontal="left" vertical="center"/>
    </xf>
    <xf numFmtId="0" fontId="14" fillId="4" borderId="33" xfId="0" applyFont="1" applyFill="1" applyBorder="1" applyAlignment="1">
      <alignment horizontal="left" vertical="center"/>
    </xf>
    <xf numFmtId="0" fontId="14" fillId="4" borderId="4" xfId="0" applyFont="1" applyFill="1" applyBorder="1" applyAlignment="1">
      <alignment horizontal="left" vertical="center" wrapText="1"/>
    </xf>
    <xf numFmtId="0" fontId="14" fillId="4" borderId="5" xfId="0" applyFont="1" applyFill="1" applyBorder="1" applyAlignment="1">
      <alignment horizontal="left" vertical="center" wrapText="1"/>
    </xf>
    <xf numFmtId="0" fontId="14" fillId="4" borderId="6" xfId="0" applyFont="1" applyFill="1" applyBorder="1" applyAlignment="1">
      <alignment horizontal="left" vertical="center" wrapText="1"/>
    </xf>
    <xf numFmtId="0" fontId="14" fillId="4" borderId="4" xfId="0" applyFont="1" applyFill="1" applyBorder="1" applyAlignment="1">
      <alignment horizontal="left" vertical="center"/>
    </xf>
    <xf numFmtId="0" fontId="14" fillId="4" borderId="5" xfId="0" applyFont="1" applyFill="1" applyBorder="1" applyAlignment="1">
      <alignment horizontal="left" vertical="center"/>
    </xf>
    <xf numFmtId="0" fontId="14" fillId="4" borderId="6" xfId="0" applyFont="1" applyFill="1" applyBorder="1" applyAlignment="1">
      <alignment horizontal="left" vertical="center"/>
    </xf>
    <xf numFmtId="0" fontId="10" fillId="4" borderId="1" xfId="3" applyFont="1" applyFill="1" applyBorder="1" applyAlignment="1">
      <alignment horizontal="left" vertical="justify"/>
    </xf>
    <xf numFmtId="0" fontId="15" fillId="4" borderId="4" xfId="3" applyFont="1" applyFill="1" applyBorder="1" applyAlignment="1">
      <alignment horizontal="center" vertical="justify"/>
    </xf>
    <xf numFmtId="0" fontId="15" fillId="4" borderId="5" xfId="3" applyFont="1" applyFill="1" applyBorder="1" applyAlignment="1">
      <alignment horizontal="center" vertical="justify"/>
    </xf>
    <xf numFmtId="0" fontId="15" fillId="4" borderId="6" xfId="3" applyFont="1" applyFill="1" applyBorder="1" applyAlignment="1">
      <alignment horizontal="center" vertical="justify"/>
    </xf>
    <xf numFmtId="0" fontId="15" fillId="4" borderId="26" xfId="3" applyFont="1" applyFill="1" applyBorder="1" applyAlignment="1">
      <alignment horizontal="center" vertical="center" wrapText="1"/>
    </xf>
    <xf numFmtId="0" fontId="15" fillId="4" borderId="27" xfId="3" applyFont="1" applyFill="1" applyBorder="1" applyAlignment="1">
      <alignment horizontal="center" vertical="center" wrapText="1"/>
    </xf>
    <xf numFmtId="0" fontId="15" fillId="4" borderId="28" xfId="3" applyFont="1" applyFill="1" applyBorder="1" applyAlignment="1">
      <alignment horizontal="center" vertical="center" wrapText="1"/>
    </xf>
    <xf numFmtId="0" fontId="12" fillId="4" borderId="17" xfId="2" applyFont="1" applyFill="1" applyBorder="1" applyAlignment="1">
      <alignment horizontal="center"/>
    </xf>
    <xf numFmtId="0" fontId="10" fillId="4" borderId="4" xfId="3" applyFont="1" applyFill="1" applyBorder="1" applyAlignment="1">
      <alignment horizontal="left" vertical="justify"/>
    </xf>
    <xf numFmtId="0" fontId="10" fillId="4" borderId="5" xfId="3" applyFont="1" applyFill="1" applyBorder="1" applyAlignment="1">
      <alignment horizontal="left" vertical="justify"/>
    </xf>
    <xf numFmtId="0" fontId="10" fillId="4" borderId="6" xfId="3" applyFont="1" applyFill="1" applyBorder="1" applyAlignment="1">
      <alignment horizontal="left" vertical="justify"/>
    </xf>
    <xf numFmtId="0" fontId="14" fillId="4" borderId="3" xfId="0" applyFont="1" applyFill="1" applyBorder="1" applyAlignment="1">
      <alignment horizontal="left" vertical="center"/>
    </xf>
    <xf numFmtId="0" fontId="14" fillId="4" borderId="0" xfId="0" applyFont="1" applyFill="1" applyAlignment="1">
      <alignment horizontal="center" vertical="center" wrapText="1"/>
    </xf>
    <xf numFmtId="0" fontId="12" fillId="4" borderId="2" xfId="0" applyFont="1" applyFill="1" applyBorder="1" applyAlignment="1">
      <alignment horizontal="center" vertical="center"/>
    </xf>
    <xf numFmtId="2" fontId="14" fillId="4" borderId="0" xfId="0" applyNumberFormat="1" applyFont="1" applyFill="1" applyAlignment="1">
      <alignment horizontal="left" vertical="top" wrapText="1"/>
    </xf>
    <xf numFmtId="0" fontId="15" fillId="4" borderId="20" xfId="3" applyFont="1" applyFill="1" applyBorder="1" applyAlignment="1">
      <alignment horizontal="center"/>
    </xf>
    <xf numFmtId="0" fontId="11" fillId="4" borderId="0" xfId="0" applyFont="1" applyFill="1" applyAlignment="1">
      <alignment horizontal="center" vertical="top" wrapText="1"/>
    </xf>
    <xf numFmtId="0" fontId="27" fillId="4" borderId="0" xfId="0" applyFont="1" applyFill="1" applyAlignment="1">
      <alignment horizontal="left" wrapText="1"/>
    </xf>
    <xf numFmtId="0" fontId="26" fillId="4" borderId="0" xfId="0" applyFont="1" applyFill="1" applyAlignment="1">
      <alignment horizontal="left" wrapText="1"/>
    </xf>
    <xf numFmtId="0" fontId="14" fillId="4" borderId="4" xfId="0" applyFont="1" applyFill="1" applyBorder="1" applyAlignment="1">
      <alignment horizontal="left" wrapText="1"/>
    </xf>
    <xf numFmtId="0" fontId="14" fillId="4" borderId="5" xfId="0" applyFont="1" applyFill="1" applyBorder="1" applyAlignment="1">
      <alignment horizontal="left" wrapText="1"/>
    </xf>
    <xf numFmtId="0" fontId="14" fillId="4" borderId="6" xfId="0" applyFont="1" applyFill="1" applyBorder="1" applyAlignment="1">
      <alignment horizontal="left" wrapText="1"/>
    </xf>
    <xf numFmtId="0" fontId="12" fillId="4" borderId="19" xfId="2" applyFont="1" applyFill="1" applyBorder="1" applyAlignment="1">
      <alignment horizontal="center" vertical="center"/>
    </xf>
    <xf numFmtId="0" fontId="12" fillId="4" borderId="25" xfId="2" applyFont="1" applyFill="1" applyBorder="1" applyAlignment="1">
      <alignment horizontal="center" vertical="center"/>
    </xf>
    <xf numFmtId="0" fontId="35" fillId="4" borderId="34" xfId="0" applyFont="1" applyFill="1" applyBorder="1" applyAlignment="1">
      <alignment horizontal="center"/>
    </xf>
    <xf numFmtId="0" fontId="29" fillId="4" borderId="34" xfId="0" applyFont="1" applyFill="1" applyBorder="1" applyAlignment="1">
      <alignment horizontal="left" vertical="center"/>
    </xf>
    <xf numFmtId="0" fontId="31" fillId="4" borderId="34" xfId="0" applyFont="1" applyFill="1" applyBorder="1" applyAlignment="1">
      <alignment horizontal="left" vertical="top" wrapText="1"/>
    </xf>
    <xf numFmtId="0" fontId="21" fillId="4" borderId="34" xfId="0" applyFont="1" applyFill="1" applyBorder="1" applyAlignment="1">
      <alignment horizontal="left" vertical="top" wrapText="1"/>
    </xf>
    <xf numFmtId="0" fontId="29" fillId="4" borderId="34" xfId="0" applyFont="1" applyFill="1" applyBorder="1" applyAlignment="1">
      <alignment horizontal="left" vertical="top" wrapText="1"/>
    </xf>
    <xf numFmtId="0" fontId="14" fillId="4" borderId="1" xfId="0" applyFont="1" applyFill="1" applyBorder="1" applyAlignment="1">
      <alignment horizontal="left" wrapText="1"/>
    </xf>
    <xf numFmtId="0" fontId="12" fillId="4" borderId="26" xfId="2" applyFont="1" applyFill="1" applyBorder="1" applyAlignment="1">
      <alignment horizontal="center" vertical="center"/>
    </xf>
    <xf numFmtId="0" fontId="12" fillId="4" borderId="27" xfId="2" applyFont="1" applyFill="1" applyBorder="1" applyAlignment="1">
      <alignment horizontal="center" vertical="center"/>
    </xf>
    <xf numFmtId="0" fontId="12" fillId="4" borderId="28" xfId="2" applyFont="1" applyFill="1" applyBorder="1" applyAlignment="1">
      <alignment horizontal="center" vertical="center"/>
    </xf>
  </cellXfs>
  <cellStyles count="4">
    <cellStyle name="20% - Accent2" xfId="1" builtinId="34"/>
    <cellStyle name="40% - Accent2" xfId="2" builtinId="35"/>
    <cellStyle name="Normal" xfId="0" builtinId="0"/>
    <cellStyle name="Normal 4 2" xfId="3"/>
  </cellStyles>
  <dxfs count="0"/>
  <tableStyles count="1" defaultTableStyle="TableStyleMedium9" defaultPivotStyle="PivotStyleLight16">
    <tableStyle name="Table Style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2:O468"/>
  <sheetViews>
    <sheetView tabSelected="1" topLeftCell="A34" zoomScale="50" zoomScaleNormal="50" zoomScaleSheetLayoutView="40" zoomScalePageLayoutView="80" workbookViewId="0">
      <selection activeCell="J13" sqref="J13:L13"/>
    </sheetView>
  </sheetViews>
  <sheetFormatPr defaultColWidth="9.140625" defaultRowHeight="20.25"/>
  <cols>
    <col min="1" max="1" width="3.140625" style="5" customWidth="1"/>
    <col min="2" max="2" width="9.140625" style="5"/>
    <col min="3" max="3" width="21.5703125" style="4" customWidth="1"/>
    <col min="4" max="4" width="17.85546875" style="4" customWidth="1"/>
    <col min="5" max="5" width="15.5703125" style="4" customWidth="1"/>
    <col min="6" max="6" width="9.140625" style="4"/>
    <col min="7" max="7" width="25.85546875" style="4" customWidth="1"/>
    <col min="8" max="8" width="12.42578125" style="4" customWidth="1"/>
    <col min="9" max="9" width="44.28515625" style="4" customWidth="1"/>
    <col min="10" max="11" width="34.85546875" style="4" customWidth="1"/>
    <col min="12" max="12" width="74" style="21" customWidth="1"/>
    <col min="13" max="13" width="67.140625" style="5" customWidth="1"/>
    <col min="14" max="14" width="14.5703125" style="5" customWidth="1"/>
    <col min="15" max="15" width="9.140625" style="5"/>
    <col min="16" max="16" width="25.140625" style="5" customWidth="1"/>
    <col min="17" max="16384" width="9.140625" style="5"/>
  </cols>
  <sheetData>
    <row r="2" spans="1:12" ht="43.5" customHeight="1">
      <c r="B2" s="342" t="s">
        <v>213</v>
      </c>
      <c r="C2" s="342"/>
      <c r="D2" s="342"/>
      <c r="E2" s="342"/>
      <c r="F2" s="342"/>
      <c r="G2" s="342"/>
      <c r="H2" s="342"/>
      <c r="I2" s="342"/>
      <c r="J2" s="342"/>
      <c r="K2" s="342"/>
      <c r="L2" s="342"/>
    </row>
    <row r="3" spans="1:12" ht="15" customHeight="1">
      <c r="A3" s="44"/>
      <c r="B3" s="342"/>
      <c r="C3" s="342"/>
      <c r="D3" s="342"/>
      <c r="E3" s="342"/>
      <c r="F3" s="342"/>
      <c r="G3" s="342"/>
      <c r="H3" s="342"/>
      <c r="I3" s="342"/>
      <c r="J3" s="342"/>
      <c r="K3" s="342"/>
      <c r="L3" s="342"/>
    </row>
    <row r="4" spans="1:12" ht="50.25" customHeight="1">
      <c r="A4" s="44"/>
      <c r="B4" s="342"/>
      <c r="C4" s="342"/>
      <c r="D4" s="342"/>
      <c r="E4" s="342"/>
      <c r="F4" s="342"/>
      <c r="G4" s="342"/>
      <c r="H4" s="342"/>
      <c r="I4" s="342"/>
      <c r="J4" s="342"/>
      <c r="K4" s="342"/>
      <c r="L4" s="342"/>
    </row>
    <row r="5" spans="1:12" ht="15" customHeight="1">
      <c r="A5" s="44"/>
      <c r="B5" s="342"/>
      <c r="C5" s="342"/>
      <c r="D5" s="342"/>
      <c r="E5" s="342"/>
      <c r="F5" s="342"/>
      <c r="G5" s="342"/>
      <c r="H5" s="342"/>
      <c r="I5" s="342"/>
      <c r="J5" s="342"/>
      <c r="K5" s="342"/>
      <c r="L5" s="342"/>
    </row>
    <row r="6" spans="1:12" ht="15" customHeight="1">
      <c r="A6" s="44"/>
      <c r="B6" s="342"/>
      <c r="C6" s="342"/>
      <c r="D6" s="342"/>
      <c r="E6" s="342"/>
      <c r="F6" s="342"/>
      <c r="G6" s="342"/>
      <c r="H6" s="342"/>
      <c r="I6" s="342"/>
      <c r="J6" s="342"/>
      <c r="K6" s="342"/>
      <c r="L6" s="342"/>
    </row>
    <row r="7" spans="1:12" ht="102.75" customHeight="1">
      <c r="A7" s="191" t="s">
        <v>196</v>
      </c>
      <c r="B7" s="191"/>
      <c r="C7" s="191"/>
      <c r="D7" s="191"/>
      <c r="E7" s="191"/>
      <c r="F7" s="191"/>
      <c r="G7" s="191"/>
      <c r="H7" s="191"/>
      <c r="I7" s="191"/>
      <c r="J7" s="191"/>
      <c r="K7" s="191"/>
      <c r="L7" s="191"/>
    </row>
    <row r="8" spans="1:12" ht="23.25">
      <c r="A8" s="18"/>
      <c r="B8" s="18"/>
      <c r="C8" s="18"/>
      <c r="D8" s="18"/>
      <c r="E8" s="18"/>
      <c r="F8" s="18"/>
      <c r="G8" s="18"/>
      <c r="H8" s="18"/>
      <c r="I8" s="18"/>
      <c r="J8" s="18"/>
      <c r="K8" s="18"/>
      <c r="L8" s="1"/>
    </row>
    <row r="9" spans="1:12" ht="26.25">
      <c r="A9" s="50"/>
      <c r="B9" s="50"/>
      <c r="C9" s="192" t="s">
        <v>0</v>
      </c>
      <c r="D9" s="192"/>
      <c r="E9" s="192"/>
      <c r="F9" s="192"/>
      <c r="G9" s="192"/>
      <c r="H9" s="192"/>
      <c r="I9" s="192"/>
      <c r="J9" s="192"/>
      <c r="K9" s="192"/>
      <c r="L9" s="192"/>
    </row>
    <row r="10" spans="1:12" ht="26.25">
      <c r="A10" s="48"/>
      <c r="B10" s="48"/>
      <c r="C10" s="184" t="s">
        <v>1</v>
      </c>
      <c r="D10" s="184"/>
      <c r="E10" s="184"/>
      <c r="F10" s="184"/>
      <c r="G10" s="184"/>
      <c r="H10" s="184"/>
      <c r="I10" s="184"/>
      <c r="J10" s="184"/>
      <c r="K10" s="184"/>
      <c r="L10" s="184"/>
    </row>
    <row r="11" spans="1:12" ht="25.5" customHeight="1">
      <c r="A11" s="49" t="s">
        <v>168</v>
      </c>
      <c r="B11" s="49"/>
      <c r="C11" s="181" t="s">
        <v>197</v>
      </c>
      <c r="D11" s="181"/>
      <c r="E11" s="181"/>
      <c r="F11" s="181"/>
      <c r="G11" s="181"/>
      <c r="H11" s="181"/>
      <c r="I11" s="181"/>
      <c r="J11" s="181"/>
      <c r="K11" s="181"/>
      <c r="L11" s="181"/>
    </row>
    <row r="12" spans="1:12" ht="26.25" thickBot="1">
      <c r="A12" s="61"/>
      <c r="B12" s="61"/>
      <c r="C12" s="61"/>
      <c r="D12" s="61"/>
      <c r="E12" s="61"/>
      <c r="F12" s="61"/>
      <c r="G12" s="61"/>
      <c r="H12" s="61"/>
      <c r="I12" s="61"/>
      <c r="J12" s="61"/>
      <c r="K12" s="61"/>
      <c r="L12" s="104"/>
    </row>
    <row r="13" spans="1:12" ht="36.75" customHeight="1" thickTop="1" thickBot="1">
      <c r="C13" s="205" t="s">
        <v>2</v>
      </c>
      <c r="D13" s="206"/>
      <c r="E13" s="206"/>
      <c r="F13" s="206"/>
      <c r="G13" s="206"/>
      <c r="H13" s="283" t="s">
        <v>3</v>
      </c>
      <c r="I13" s="283"/>
      <c r="J13" s="283" t="s">
        <v>136</v>
      </c>
      <c r="K13" s="284"/>
      <c r="L13" s="285"/>
    </row>
    <row r="14" spans="1:12" ht="27" thickTop="1">
      <c r="C14" s="265" t="s">
        <v>167</v>
      </c>
      <c r="D14" s="266"/>
      <c r="E14" s="266"/>
      <c r="F14" s="266"/>
      <c r="G14" s="266"/>
      <c r="H14" s="286"/>
      <c r="I14" s="286"/>
      <c r="J14" s="287">
        <f>SUM(H15:I19)</f>
        <v>8166548.4500000002</v>
      </c>
      <c r="K14" s="288"/>
      <c r="L14" s="289"/>
    </row>
    <row r="15" spans="1:12" ht="30.75" customHeight="1">
      <c r="C15" s="198" t="s">
        <v>4</v>
      </c>
      <c r="D15" s="199"/>
      <c r="E15" s="199"/>
      <c r="F15" s="199"/>
      <c r="G15" s="199"/>
      <c r="H15" s="210">
        <f>J47</f>
        <v>2685000</v>
      </c>
      <c r="I15" s="210"/>
      <c r="J15" s="202"/>
      <c r="K15" s="203"/>
      <c r="L15" s="204"/>
    </row>
    <row r="16" spans="1:12" ht="25.5">
      <c r="C16" s="198" t="s">
        <v>5</v>
      </c>
      <c r="D16" s="199"/>
      <c r="E16" s="199"/>
      <c r="F16" s="199"/>
      <c r="G16" s="199"/>
      <c r="H16" s="202">
        <f>J52</f>
        <v>58000</v>
      </c>
      <c r="I16" s="202"/>
      <c r="J16" s="202"/>
      <c r="K16" s="203"/>
      <c r="L16" s="204"/>
    </row>
    <row r="17" spans="3:12" ht="25.5">
      <c r="C17" s="198" t="s">
        <v>6</v>
      </c>
      <c r="D17" s="199"/>
      <c r="E17" s="199"/>
      <c r="F17" s="199"/>
      <c r="G17" s="199"/>
      <c r="H17" s="202">
        <f>J56</f>
        <v>540000</v>
      </c>
      <c r="I17" s="202"/>
      <c r="J17" s="202"/>
      <c r="K17" s="203"/>
      <c r="L17" s="204"/>
    </row>
    <row r="18" spans="3:12" ht="25.5">
      <c r="C18" s="198" t="s">
        <v>7</v>
      </c>
      <c r="D18" s="199"/>
      <c r="E18" s="199"/>
      <c r="F18" s="199"/>
      <c r="G18" s="199"/>
      <c r="H18" s="202">
        <f>J63</f>
        <v>220000</v>
      </c>
      <c r="I18" s="202"/>
      <c r="J18" s="202"/>
      <c r="K18" s="203"/>
      <c r="L18" s="204"/>
    </row>
    <row r="19" spans="3:12" ht="25.5">
      <c r="C19" s="198" t="s">
        <v>142</v>
      </c>
      <c r="D19" s="199"/>
      <c r="E19" s="199"/>
      <c r="F19" s="199"/>
      <c r="G19" s="199"/>
      <c r="H19" s="210">
        <f>J72</f>
        <v>4663548.45</v>
      </c>
      <c r="I19" s="210"/>
      <c r="J19" s="202"/>
      <c r="K19" s="203"/>
      <c r="L19" s="204"/>
    </row>
    <row r="20" spans="3:12" ht="26.25">
      <c r="C20" s="219" t="s">
        <v>161</v>
      </c>
      <c r="D20" s="214"/>
      <c r="E20" s="214"/>
      <c r="F20" s="214"/>
      <c r="G20" s="214"/>
      <c r="H20" s="300">
        <f>SUM(H21:I25)</f>
        <v>8800548.4499999993</v>
      </c>
      <c r="I20" s="301"/>
      <c r="J20" s="273">
        <f>SUM(H20)</f>
        <v>8800548.4499999993</v>
      </c>
      <c r="K20" s="274"/>
      <c r="L20" s="275"/>
    </row>
    <row r="21" spans="3:12" ht="25.5">
      <c r="C21" s="198" t="s">
        <v>9</v>
      </c>
      <c r="D21" s="199"/>
      <c r="E21" s="199"/>
      <c r="F21" s="199"/>
      <c r="G21" s="199"/>
      <c r="H21" s="202">
        <f>SUM(J84,J90,J96,J101,J111,J115,J117,J119)</f>
        <v>3705000</v>
      </c>
      <c r="I21" s="202"/>
      <c r="J21" s="202"/>
      <c r="K21" s="203"/>
      <c r="L21" s="204"/>
    </row>
    <row r="22" spans="3:12" ht="51.75" customHeight="1">
      <c r="C22" s="198" t="s">
        <v>116</v>
      </c>
      <c r="D22" s="199"/>
      <c r="E22" s="199"/>
      <c r="F22" s="199"/>
      <c r="G22" s="199"/>
      <c r="H22" s="280">
        <f>SUM(J127,J137)</f>
        <v>2610800</v>
      </c>
      <c r="I22" s="280"/>
      <c r="J22" s="202"/>
      <c r="K22" s="203"/>
      <c r="L22" s="204"/>
    </row>
    <row r="23" spans="3:12" ht="25.5">
      <c r="C23" s="198" t="s">
        <v>11</v>
      </c>
      <c r="D23" s="199"/>
      <c r="E23" s="199"/>
      <c r="F23" s="199"/>
      <c r="G23" s="199"/>
      <c r="H23" s="202">
        <f>J151</f>
        <v>199000</v>
      </c>
      <c r="I23" s="202"/>
      <c r="J23" s="202"/>
      <c r="K23" s="203"/>
      <c r="L23" s="204"/>
    </row>
    <row r="24" spans="3:12" ht="25.5">
      <c r="C24" s="198" t="s">
        <v>79</v>
      </c>
      <c r="D24" s="199"/>
      <c r="E24" s="199"/>
      <c r="F24" s="199"/>
      <c r="G24" s="199"/>
      <c r="H24" s="202">
        <f>SUM(J139)</f>
        <v>2275748.4500000002</v>
      </c>
      <c r="I24" s="202"/>
      <c r="J24" s="202"/>
      <c r="K24" s="203"/>
      <c r="L24" s="204"/>
    </row>
    <row r="25" spans="3:12" ht="25.5">
      <c r="C25" s="247" t="s">
        <v>83</v>
      </c>
      <c r="D25" s="248"/>
      <c r="E25" s="248"/>
      <c r="F25" s="248"/>
      <c r="G25" s="249"/>
      <c r="H25" s="203">
        <f>SUM(J149)</f>
        <v>10000</v>
      </c>
      <c r="I25" s="276"/>
      <c r="J25" s="277"/>
      <c r="K25" s="278"/>
      <c r="L25" s="279"/>
    </row>
    <row r="26" spans="3:12" ht="26.25">
      <c r="C26" s="213" t="s">
        <v>162</v>
      </c>
      <c r="D26" s="214"/>
      <c r="E26" s="214"/>
      <c r="F26" s="214"/>
      <c r="G26" s="214"/>
      <c r="H26" s="202">
        <f>SUM(J14-J20)</f>
        <v>-633999.99999999907</v>
      </c>
      <c r="I26" s="202"/>
      <c r="J26" s="292">
        <f>SUM(K14-K20)</f>
        <v>0</v>
      </c>
      <c r="K26" s="293"/>
      <c r="L26" s="294"/>
    </row>
    <row r="27" spans="3:12" ht="26.25">
      <c r="C27" s="219" t="s">
        <v>163</v>
      </c>
      <c r="D27" s="214"/>
      <c r="E27" s="214"/>
      <c r="F27" s="214"/>
      <c r="G27" s="214"/>
      <c r="H27" s="202">
        <f>SUM(J15-J21)</f>
        <v>0</v>
      </c>
      <c r="I27" s="202"/>
      <c r="J27" s="292"/>
      <c r="K27" s="293"/>
      <c r="L27" s="294"/>
    </row>
    <row r="28" spans="3:12" ht="41.25" customHeight="1">
      <c r="C28" s="246" t="s">
        <v>164</v>
      </c>
      <c r="D28" s="238"/>
      <c r="E28" s="238"/>
      <c r="F28" s="238"/>
      <c r="G28" s="238"/>
      <c r="H28" s="280">
        <f>SUM(J148)</f>
        <v>520000</v>
      </c>
      <c r="I28" s="280"/>
      <c r="J28" s="280">
        <v>0</v>
      </c>
      <c r="K28" s="281"/>
      <c r="L28" s="282"/>
    </row>
    <row r="29" spans="3:12" ht="27.75" customHeight="1">
      <c r="C29" s="219" t="s">
        <v>165</v>
      </c>
      <c r="D29" s="214"/>
      <c r="E29" s="214"/>
      <c r="F29" s="214"/>
      <c r="G29" s="214"/>
      <c r="H29" s="202">
        <f>SUM(H26-H28)</f>
        <v>-1153999.9999999991</v>
      </c>
      <c r="I29" s="202"/>
      <c r="J29" s="273">
        <f>SUM(K27:K28)</f>
        <v>0</v>
      </c>
      <c r="K29" s="274"/>
      <c r="L29" s="275"/>
    </row>
    <row r="30" spans="3:12" ht="26.25" customHeight="1">
      <c r="C30" s="219" t="s">
        <v>166</v>
      </c>
      <c r="D30" s="214"/>
      <c r="E30" s="214"/>
      <c r="F30" s="214"/>
      <c r="G30" s="214"/>
      <c r="H30" s="202">
        <f>SUM(H31:I33)</f>
        <v>1150000</v>
      </c>
      <c r="I30" s="202"/>
      <c r="J30" s="273"/>
      <c r="K30" s="274"/>
      <c r="L30" s="275"/>
    </row>
    <row r="31" spans="3:12" ht="25.5">
      <c r="C31" s="247" t="s">
        <v>175</v>
      </c>
      <c r="D31" s="248"/>
      <c r="E31" s="248"/>
      <c r="F31" s="248"/>
      <c r="G31" s="249"/>
      <c r="H31" s="203">
        <f>SUM(J69)</f>
        <v>500000</v>
      </c>
      <c r="I31" s="276"/>
      <c r="J31" s="277"/>
      <c r="K31" s="278"/>
      <c r="L31" s="279"/>
    </row>
    <row r="32" spans="3:12" ht="27.75" customHeight="1">
      <c r="C32" s="198" t="s">
        <v>182</v>
      </c>
      <c r="D32" s="199"/>
      <c r="E32" s="199"/>
      <c r="F32" s="199"/>
      <c r="G32" s="199"/>
      <c r="H32" s="202">
        <f>SUM(J71)</f>
        <v>500000</v>
      </c>
      <c r="I32" s="202"/>
      <c r="J32" s="267"/>
      <c r="K32" s="268"/>
      <c r="L32" s="269"/>
    </row>
    <row r="33" spans="2:12" ht="29.25" customHeight="1" thickBot="1">
      <c r="C33" s="222" t="s">
        <v>195</v>
      </c>
      <c r="D33" s="223"/>
      <c r="E33" s="223"/>
      <c r="F33" s="223"/>
      <c r="G33" s="223"/>
      <c r="H33" s="224">
        <v>150000</v>
      </c>
      <c r="I33" s="224"/>
      <c r="J33" s="297"/>
      <c r="K33" s="298"/>
      <c r="L33" s="299"/>
    </row>
    <row r="34" spans="2:12" ht="52.5" customHeight="1" thickTop="1">
      <c r="C34" s="233" t="s">
        <v>143</v>
      </c>
      <c r="D34" s="233"/>
      <c r="E34" s="233"/>
      <c r="F34" s="233"/>
      <c r="G34" s="233"/>
      <c r="H34" s="233"/>
      <c r="I34" s="233"/>
      <c r="J34" s="233"/>
      <c r="K34" s="233"/>
      <c r="L34" s="233"/>
    </row>
    <row r="35" spans="2:12" ht="30" customHeight="1">
      <c r="B35" s="19"/>
      <c r="C35" s="233" t="s">
        <v>171</v>
      </c>
      <c r="D35" s="233"/>
      <c r="E35" s="233"/>
      <c r="F35" s="233"/>
      <c r="G35" s="233"/>
      <c r="H35" s="229">
        <f>J80</f>
        <v>9320548.4499999993</v>
      </c>
      <c r="I35" s="229"/>
      <c r="J35" s="185" t="s">
        <v>170</v>
      </c>
      <c r="K35" s="185"/>
      <c r="L35" s="185"/>
    </row>
    <row r="36" spans="2:12" ht="30" customHeight="1" thickBot="1">
      <c r="B36" s="19"/>
      <c r="C36" s="62"/>
      <c r="D36" s="62"/>
      <c r="E36" s="62"/>
      <c r="F36" s="62"/>
      <c r="G36" s="62"/>
      <c r="H36" s="62"/>
      <c r="I36" s="62"/>
      <c r="J36" s="62"/>
      <c r="K36" s="62"/>
      <c r="L36" s="105"/>
    </row>
    <row r="37" spans="2:12" ht="26.25" thickTop="1">
      <c r="B37" s="19"/>
      <c r="C37" s="270" t="s">
        <v>9</v>
      </c>
      <c r="D37" s="271"/>
      <c r="E37" s="271"/>
      <c r="F37" s="271"/>
      <c r="G37" s="272"/>
      <c r="H37" s="302">
        <f>H21</f>
        <v>3705000</v>
      </c>
      <c r="I37" s="303"/>
      <c r="J37" s="2"/>
      <c r="K37" s="2"/>
      <c r="L37" s="106"/>
    </row>
    <row r="38" spans="2:12" ht="54" customHeight="1">
      <c r="B38" s="19"/>
      <c r="C38" s="247" t="s">
        <v>139</v>
      </c>
      <c r="D38" s="248"/>
      <c r="E38" s="248"/>
      <c r="F38" s="248"/>
      <c r="G38" s="249"/>
      <c r="H38" s="290">
        <f>H22</f>
        <v>2610800</v>
      </c>
      <c r="I38" s="291"/>
      <c r="J38" s="55"/>
      <c r="K38" s="55"/>
      <c r="L38" s="107"/>
    </row>
    <row r="39" spans="2:12" ht="33" customHeight="1">
      <c r="B39" s="19"/>
      <c r="C39" s="200" t="s">
        <v>79</v>
      </c>
      <c r="D39" s="201"/>
      <c r="E39" s="201"/>
      <c r="F39" s="201"/>
      <c r="G39" s="201"/>
      <c r="H39" s="290">
        <f>H24</f>
        <v>2275748.4500000002</v>
      </c>
      <c r="I39" s="291"/>
      <c r="J39" s="2"/>
      <c r="K39" s="2"/>
      <c r="L39" s="106"/>
    </row>
    <row r="40" spans="2:12" ht="24.75" customHeight="1">
      <c r="C40" s="200" t="s">
        <v>138</v>
      </c>
      <c r="D40" s="201"/>
      <c r="E40" s="201"/>
      <c r="F40" s="201"/>
      <c r="G40" s="201"/>
      <c r="H40" s="295">
        <f>H23</f>
        <v>199000</v>
      </c>
      <c r="I40" s="296"/>
      <c r="J40" s="3"/>
      <c r="K40" s="3"/>
      <c r="L40" s="108"/>
    </row>
    <row r="41" spans="2:12" ht="26.25" thickBot="1">
      <c r="C41" s="220" t="s">
        <v>192</v>
      </c>
      <c r="D41" s="221"/>
      <c r="E41" s="221"/>
      <c r="F41" s="221"/>
      <c r="G41" s="221"/>
      <c r="H41" s="236">
        <f>SUM(J147,J149)</f>
        <v>530000</v>
      </c>
      <c r="I41" s="237"/>
      <c r="J41" s="3"/>
      <c r="K41" s="3"/>
      <c r="L41" s="108"/>
    </row>
    <row r="42" spans="2:12" ht="30" customHeight="1" thickTop="1">
      <c r="C42" s="234" t="s">
        <v>145</v>
      </c>
      <c r="D42" s="235"/>
      <c r="E42" s="235"/>
      <c r="F42" s="235"/>
      <c r="G42" s="235"/>
      <c r="H42" s="235"/>
      <c r="I42" s="235"/>
      <c r="J42" s="235"/>
      <c r="K42" s="235"/>
      <c r="L42" s="235"/>
    </row>
    <row r="43" spans="2:12" ht="73.5" customHeight="1" thickBot="1">
      <c r="B43" s="20"/>
      <c r="C43" s="183" t="s">
        <v>198</v>
      </c>
      <c r="D43" s="183"/>
      <c r="E43" s="183"/>
      <c r="F43" s="183"/>
      <c r="G43" s="183"/>
      <c r="H43" s="183"/>
      <c r="I43" s="183"/>
      <c r="J43" s="183"/>
      <c r="K43" s="183"/>
      <c r="L43" s="183"/>
    </row>
    <row r="44" spans="2:12" ht="54" thickTop="1" thickBot="1">
      <c r="C44" s="63" t="s">
        <v>12</v>
      </c>
      <c r="D44" s="64" t="s">
        <v>13</v>
      </c>
      <c r="E44" s="207" t="s">
        <v>14</v>
      </c>
      <c r="F44" s="207"/>
      <c r="G44" s="207"/>
      <c r="H44" s="207"/>
      <c r="I44" s="207"/>
      <c r="J44" s="65" t="s">
        <v>199</v>
      </c>
      <c r="K44" s="23"/>
      <c r="L44" s="5"/>
    </row>
    <row r="45" spans="2:12" ht="26.25" thickTop="1">
      <c r="C45" s="66">
        <v>7</v>
      </c>
      <c r="D45" s="42"/>
      <c r="E45" s="208" t="s">
        <v>15</v>
      </c>
      <c r="F45" s="208"/>
      <c r="G45" s="208"/>
      <c r="H45" s="208"/>
      <c r="I45" s="208"/>
      <c r="J45" s="67"/>
      <c r="K45" s="23"/>
      <c r="L45" s="5"/>
    </row>
    <row r="46" spans="2:12" ht="25.5">
      <c r="C46" s="45">
        <v>71</v>
      </c>
      <c r="D46" s="46"/>
      <c r="E46" s="209" t="s">
        <v>16</v>
      </c>
      <c r="F46" s="209"/>
      <c r="G46" s="209"/>
      <c r="H46" s="209"/>
      <c r="I46" s="209"/>
      <c r="J46" s="28"/>
      <c r="K46" s="23"/>
      <c r="L46" s="5"/>
    </row>
    <row r="47" spans="2:12" ht="26.25">
      <c r="C47" s="47">
        <v>711</v>
      </c>
      <c r="D47" s="58"/>
      <c r="E47" s="215" t="s">
        <v>17</v>
      </c>
      <c r="F47" s="215"/>
      <c r="G47" s="215"/>
      <c r="H47" s="215"/>
      <c r="I47" s="215"/>
      <c r="J47" s="26">
        <f>SUM(J48:J51)</f>
        <v>2685000</v>
      </c>
      <c r="K47" s="23"/>
      <c r="L47" s="5"/>
    </row>
    <row r="48" spans="2:12" ht="33.75" customHeight="1">
      <c r="C48" s="47"/>
      <c r="D48" s="58">
        <v>7111</v>
      </c>
      <c r="E48" s="225" t="s">
        <v>18</v>
      </c>
      <c r="F48" s="225"/>
      <c r="G48" s="225"/>
      <c r="H48" s="225"/>
      <c r="I48" s="225"/>
      <c r="J48" s="25">
        <v>1450000</v>
      </c>
      <c r="K48" s="116"/>
      <c r="L48" s="5"/>
    </row>
    <row r="49" spans="3:12" ht="30.75" customHeight="1">
      <c r="C49" s="47"/>
      <c r="D49" s="58">
        <v>71131</v>
      </c>
      <c r="E49" s="201" t="s">
        <v>19</v>
      </c>
      <c r="F49" s="201"/>
      <c r="G49" s="201"/>
      <c r="H49" s="201"/>
      <c r="I49" s="201"/>
      <c r="J49" s="27">
        <v>820000</v>
      </c>
      <c r="K49" s="23"/>
      <c r="L49" s="5"/>
    </row>
    <row r="50" spans="3:12" ht="25.5">
      <c r="C50" s="47"/>
      <c r="D50" s="58">
        <v>71132</v>
      </c>
      <c r="E50" s="225" t="s">
        <v>20</v>
      </c>
      <c r="F50" s="225"/>
      <c r="G50" s="225"/>
      <c r="H50" s="225"/>
      <c r="I50" s="225"/>
      <c r="J50" s="25">
        <v>165000</v>
      </c>
      <c r="K50" s="23"/>
      <c r="L50" s="5"/>
    </row>
    <row r="51" spans="3:12" ht="25.5">
      <c r="C51" s="47"/>
      <c r="D51" s="58">
        <v>71175</v>
      </c>
      <c r="E51" s="225" t="s">
        <v>21</v>
      </c>
      <c r="F51" s="225"/>
      <c r="G51" s="225"/>
      <c r="H51" s="225"/>
      <c r="I51" s="225"/>
      <c r="J51" s="25">
        <v>250000</v>
      </c>
      <c r="K51" s="23"/>
      <c r="L51" s="5"/>
    </row>
    <row r="52" spans="3:12" ht="26.25">
      <c r="C52" s="45">
        <v>713</v>
      </c>
      <c r="D52" s="58"/>
      <c r="E52" s="215" t="s">
        <v>22</v>
      </c>
      <c r="F52" s="215"/>
      <c r="G52" s="215"/>
      <c r="H52" s="215"/>
      <c r="I52" s="215"/>
      <c r="J52" s="26">
        <f>SUM(J53:J55)</f>
        <v>58000</v>
      </c>
      <c r="K52" s="23"/>
      <c r="L52" s="5"/>
    </row>
    <row r="53" spans="3:12" ht="25.5">
      <c r="C53" s="45"/>
      <c r="D53" s="58">
        <v>71312</v>
      </c>
      <c r="E53" s="225" t="s">
        <v>23</v>
      </c>
      <c r="F53" s="225"/>
      <c r="G53" s="225"/>
      <c r="H53" s="225"/>
      <c r="I53" s="225"/>
      <c r="J53" s="25">
        <v>35000</v>
      </c>
      <c r="K53" s="23"/>
      <c r="L53" s="5"/>
    </row>
    <row r="54" spans="3:12" ht="25.5">
      <c r="C54" s="45"/>
      <c r="D54" s="58">
        <v>71351</v>
      </c>
      <c r="E54" s="225" t="s">
        <v>24</v>
      </c>
      <c r="F54" s="225"/>
      <c r="G54" s="225"/>
      <c r="H54" s="225"/>
      <c r="I54" s="225"/>
      <c r="J54" s="25">
        <v>13000</v>
      </c>
      <c r="K54" s="119"/>
      <c r="L54" s="5"/>
    </row>
    <row r="55" spans="3:12" ht="25.5">
      <c r="C55" s="45"/>
      <c r="D55" s="58">
        <v>71361</v>
      </c>
      <c r="E55" s="97" t="s">
        <v>194</v>
      </c>
      <c r="F55" s="98"/>
      <c r="G55" s="98"/>
      <c r="H55" s="98"/>
      <c r="I55" s="99"/>
      <c r="J55" s="25">
        <v>10000</v>
      </c>
      <c r="K55" s="23"/>
      <c r="L55" s="5"/>
    </row>
    <row r="56" spans="3:12" ht="26.25">
      <c r="C56" s="47">
        <v>714</v>
      </c>
      <c r="D56" s="58"/>
      <c r="E56" s="216" t="s">
        <v>25</v>
      </c>
      <c r="F56" s="217"/>
      <c r="G56" s="217"/>
      <c r="H56" s="217"/>
      <c r="I56" s="218"/>
      <c r="J56" s="26">
        <f>SUM(J57:J62)</f>
        <v>540000</v>
      </c>
      <c r="K56" s="23"/>
      <c r="L56" s="5"/>
    </row>
    <row r="57" spans="3:12" ht="25.5">
      <c r="C57" s="47"/>
      <c r="D57" s="58">
        <v>7141</v>
      </c>
      <c r="E57" s="195" t="s">
        <v>26</v>
      </c>
      <c r="F57" s="196"/>
      <c r="G57" s="196"/>
      <c r="H57" s="196"/>
      <c r="I57" s="197"/>
      <c r="J57" s="25">
        <v>35000</v>
      </c>
      <c r="K57" s="23"/>
      <c r="L57" s="5"/>
    </row>
    <row r="58" spans="3:12" ht="25.5">
      <c r="C58" s="47"/>
      <c r="D58" s="58">
        <v>7142</v>
      </c>
      <c r="E58" s="195" t="s">
        <v>27</v>
      </c>
      <c r="F58" s="196"/>
      <c r="G58" s="196"/>
      <c r="H58" s="196"/>
      <c r="I58" s="197"/>
      <c r="J58" s="25">
        <v>0</v>
      </c>
      <c r="K58" s="23"/>
      <c r="L58" s="5"/>
    </row>
    <row r="59" spans="3:12" ht="47.25" customHeight="1">
      <c r="C59" s="47"/>
      <c r="D59" s="59">
        <v>7146</v>
      </c>
      <c r="E59" s="226" t="s">
        <v>179</v>
      </c>
      <c r="F59" s="227"/>
      <c r="G59" s="227"/>
      <c r="H59" s="227"/>
      <c r="I59" s="228"/>
      <c r="J59" s="27">
        <v>235000</v>
      </c>
      <c r="K59" s="121"/>
      <c r="L59" s="5"/>
    </row>
    <row r="60" spans="3:12" ht="51.75" customHeight="1">
      <c r="C60" s="47"/>
      <c r="D60" s="59">
        <v>71484</v>
      </c>
      <c r="E60" s="226" t="s">
        <v>28</v>
      </c>
      <c r="F60" s="227"/>
      <c r="G60" s="227"/>
      <c r="H60" s="227"/>
      <c r="I60" s="228"/>
      <c r="J60" s="27">
        <v>70000</v>
      </c>
      <c r="K60" s="117"/>
      <c r="L60" s="5"/>
    </row>
    <row r="61" spans="3:12" ht="24.75" customHeight="1">
      <c r="C61" s="47"/>
      <c r="D61" s="58">
        <v>71489</v>
      </c>
      <c r="E61" s="226" t="s">
        <v>29</v>
      </c>
      <c r="F61" s="227"/>
      <c r="G61" s="227"/>
      <c r="H61" s="227"/>
      <c r="I61" s="228"/>
      <c r="J61" s="25">
        <v>170000</v>
      </c>
      <c r="K61" s="23"/>
      <c r="L61" s="5"/>
    </row>
    <row r="62" spans="3:12" ht="27.75" customHeight="1">
      <c r="C62" s="47"/>
      <c r="D62" s="58">
        <v>7149</v>
      </c>
      <c r="E62" s="226" t="s">
        <v>30</v>
      </c>
      <c r="F62" s="227"/>
      <c r="G62" s="227"/>
      <c r="H62" s="227"/>
      <c r="I62" s="228"/>
      <c r="J62" s="25">
        <v>30000</v>
      </c>
      <c r="K62" s="23"/>
      <c r="L62" s="5"/>
    </row>
    <row r="63" spans="3:12" ht="26.25" customHeight="1">
      <c r="C63" s="45">
        <v>715</v>
      </c>
      <c r="D63" s="58"/>
      <c r="E63" s="216" t="s">
        <v>31</v>
      </c>
      <c r="F63" s="217"/>
      <c r="G63" s="217"/>
      <c r="H63" s="217"/>
      <c r="I63" s="218"/>
      <c r="J63" s="26">
        <f>SUM(J64:J67)</f>
        <v>220000</v>
      </c>
      <c r="K63" s="23"/>
      <c r="L63" s="5"/>
    </row>
    <row r="64" spans="3:12" ht="54" customHeight="1">
      <c r="C64" s="45"/>
      <c r="D64" s="59">
        <v>7153</v>
      </c>
      <c r="E64" s="230" t="s">
        <v>32</v>
      </c>
      <c r="F64" s="231"/>
      <c r="G64" s="231"/>
      <c r="H64" s="231"/>
      <c r="I64" s="232"/>
      <c r="J64" s="27">
        <v>25000</v>
      </c>
      <c r="K64" s="23"/>
      <c r="L64" s="5"/>
    </row>
    <row r="65" spans="2:12" ht="52.5" customHeight="1">
      <c r="C65" s="45"/>
      <c r="D65" s="59">
        <v>71523</v>
      </c>
      <c r="E65" s="230" t="s">
        <v>125</v>
      </c>
      <c r="F65" s="231"/>
      <c r="G65" s="231"/>
      <c r="H65" s="231"/>
      <c r="I65" s="232"/>
      <c r="J65" s="27">
        <v>25000</v>
      </c>
      <c r="K65" s="23"/>
      <c r="L65" s="5"/>
    </row>
    <row r="66" spans="2:12" ht="51.75" customHeight="1">
      <c r="C66" s="45"/>
      <c r="D66" s="59">
        <v>71525</v>
      </c>
      <c r="E66" s="230" t="s">
        <v>128</v>
      </c>
      <c r="F66" s="231"/>
      <c r="G66" s="231"/>
      <c r="H66" s="231"/>
      <c r="I66" s="232"/>
      <c r="J66" s="27">
        <v>20000</v>
      </c>
      <c r="K66" s="117"/>
      <c r="L66" s="5"/>
    </row>
    <row r="67" spans="2:12" ht="31.5" customHeight="1">
      <c r="C67" s="45"/>
      <c r="D67" s="58">
        <v>71554</v>
      </c>
      <c r="E67" s="242" t="s">
        <v>176</v>
      </c>
      <c r="F67" s="243"/>
      <c r="G67" s="243"/>
      <c r="H67" s="243"/>
      <c r="I67" s="244"/>
      <c r="J67" s="27">
        <v>150000</v>
      </c>
      <c r="K67" s="120"/>
      <c r="L67" s="5"/>
    </row>
    <row r="68" spans="2:12" ht="31.5" customHeight="1">
      <c r="C68" s="45">
        <v>72</v>
      </c>
      <c r="D68" s="58"/>
      <c r="E68" s="216" t="s">
        <v>173</v>
      </c>
      <c r="F68" s="217"/>
      <c r="G68" s="217"/>
      <c r="H68" s="217"/>
      <c r="I68" s="218"/>
      <c r="J68" s="52">
        <f>SUM(J69)</f>
        <v>500000</v>
      </c>
      <c r="K68" s="23"/>
      <c r="L68" s="5"/>
    </row>
    <row r="69" spans="2:12" ht="31.5" customHeight="1">
      <c r="C69" s="45"/>
      <c r="D69" s="58">
        <v>72112</v>
      </c>
      <c r="E69" s="195" t="s">
        <v>174</v>
      </c>
      <c r="F69" s="196"/>
      <c r="G69" s="196"/>
      <c r="H69" s="196"/>
      <c r="I69" s="197"/>
      <c r="J69" s="143">
        <v>500000</v>
      </c>
      <c r="K69" s="23"/>
      <c r="L69" s="5"/>
    </row>
    <row r="70" spans="2:12" ht="31.5" customHeight="1">
      <c r="C70" s="45">
        <v>73</v>
      </c>
      <c r="D70" s="58"/>
      <c r="E70" s="215" t="s">
        <v>33</v>
      </c>
      <c r="F70" s="215"/>
      <c r="G70" s="215"/>
      <c r="H70" s="215"/>
      <c r="I70" s="215"/>
      <c r="J70" s="102">
        <f>SUM(J71)</f>
        <v>500000</v>
      </c>
      <c r="K70" s="23"/>
      <c r="L70" s="5"/>
    </row>
    <row r="71" spans="2:12" ht="26.25">
      <c r="C71" s="45">
        <v>732</v>
      </c>
      <c r="D71" s="58">
        <v>7321</v>
      </c>
      <c r="E71" s="225" t="s">
        <v>34</v>
      </c>
      <c r="F71" s="225"/>
      <c r="G71" s="225"/>
      <c r="H71" s="225"/>
      <c r="I71" s="225"/>
      <c r="J71" s="25">
        <v>500000</v>
      </c>
      <c r="K71" s="120"/>
      <c r="L71" s="5"/>
    </row>
    <row r="72" spans="2:12" ht="26.25">
      <c r="C72" s="45">
        <v>74</v>
      </c>
      <c r="D72" s="58"/>
      <c r="E72" s="215" t="s">
        <v>35</v>
      </c>
      <c r="F72" s="215"/>
      <c r="G72" s="215"/>
      <c r="H72" s="215"/>
      <c r="I72" s="215"/>
      <c r="J72" s="26">
        <f>SUM(J73:J77)</f>
        <v>4663548.45</v>
      </c>
      <c r="K72" s="23"/>
      <c r="L72" s="5"/>
    </row>
    <row r="73" spans="2:12" ht="25.5">
      <c r="C73" s="45"/>
      <c r="D73" s="59">
        <v>7411</v>
      </c>
      <c r="E73" s="199" t="s">
        <v>135</v>
      </c>
      <c r="F73" s="199"/>
      <c r="G73" s="199"/>
      <c r="H73" s="199"/>
      <c r="I73" s="199"/>
      <c r="J73" s="27">
        <v>100000</v>
      </c>
      <c r="K73" s="23"/>
      <c r="L73" s="5"/>
    </row>
    <row r="74" spans="2:12" ht="26.25">
      <c r="C74" s="45"/>
      <c r="D74" s="59">
        <v>74122</v>
      </c>
      <c r="E74" s="238" t="s">
        <v>126</v>
      </c>
      <c r="F74" s="238"/>
      <c r="G74" s="238"/>
      <c r="H74" s="238"/>
      <c r="I74" s="238"/>
      <c r="J74" s="25">
        <v>200000</v>
      </c>
      <c r="K74" s="120"/>
      <c r="L74" s="5"/>
    </row>
    <row r="75" spans="2:12" ht="25.5">
      <c r="C75" s="45"/>
      <c r="D75" s="59">
        <v>74112</v>
      </c>
      <c r="E75" s="238" t="s">
        <v>177</v>
      </c>
      <c r="F75" s="238"/>
      <c r="G75" s="238"/>
      <c r="H75" s="238"/>
      <c r="I75" s="238"/>
      <c r="J75" s="25">
        <v>772000</v>
      </c>
      <c r="K75" s="23"/>
      <c r="L75" s="5"/>
    </row>
    <row r="76" spans="2:12" ht="25.5">
      <c r="C76" s="45"/>
      <c r="D76" s="59">
        <v>7426</v>
      </c>
      <c r="E76" s="193" t="s">
        <v>178</v>
      </c>
      <c r="F76" s="193"/>
      <c r="G76" s="193"/>
      <c r="H76" s="193"/>
      <c r="I76" s="193"/>
      <c r="J76" s="144">
        <v>2241548.4500000002</v>
      </c>
      <c r="K76" s="23"/>
      <c r="L76" s="5"/>
    </row>
    <row r="77" spans="2:12" ht="31.5">
      <c r="B77" s="147"/>
      <c r="C77" s="145"/>
      <c r="D77" s="148">
        <v>7421</v>
      </c>
      <c r="E77" s="238" t="s">
        <v>127</v>
      </c>
      <c r="F77" s="238"/>
      <c r="G77" s="238"/>
      <c r="H77" s="238"/>
      <c r="I77" s="238"/>
      <c r="J77" s="25">
        <v>1350000</v>
      </c>
      <c r="K77" s="114"/>
      <c r="L77" s="5"/>
    </row>
    <row r="78" spans="2:12" ht="26.25">
      <c r="B78" s="147"/>
      <c r="C78" s="146">
        <v>751</v>
      </c>
      <c r="D78" s="59"/>
      <c r="E78" s="211" t="s">
        <v>190</v>
      </c>
      <c r="F78" s="212"/>
      <c r="G78" s="212"/>
      <c r="H78" s="212"/>
      <c r="I78" s="212"/>
      <c r="J78" s="26">
        <f>SUM(J79)</f>
        <v>154000</v>
      </c>
      <c r="K78" s="23"/>
      <c r="L78" s="5"/>
    </row>
    <row r="79" spans="2:12" ht="25.5">
      <c r="B79" s="147"/>
      <c r="C79" s="146"/>
      <c r="D79" s="59">
        <v>75112</v>
      </c>
      <c r="E79" s="230" t="s">
        <v>191</v>
      </c>
      <c r="F79" s="231"/>
      <c r="G79" s="231"/>
      <c r="H79" s="231"/>
      <c r="I79" s="231"/>
      <c r="J79" s="25">
        <v>154000</v>
      </c>
      <c r="K79" s="119"/>
      <c r="L79" s="5"/>
    </row>
    <row r="80" spans="2:12" ht="35.25" customHeight="1" thickBot="1">
      <c r="C80" s="93">
        <v>7</v>
      </c>
      <c r="D80" s="239" t="s">
        <v>36</v>
      </c>
      <c r="E80" s="240"/>
      <c r="F80" s="240"/>
      <c r="G80" s="240"/>
      <c r="H80" s="240"/>
      <c r="I80" s="241"/>
      <c r="J80" s="94">
        <f>SUM(J47,J52,J56,J63,J68,J70,J72,J78)</f>
        <v>9320548.4499999993</v>
      </c>
      <c r="K80" s="23"/>
      <c r="L80" s="5"/>
    </row>
    <row r="81" spans="3:12" ht="22.5" thickTop="1" thickBot="1">
      <c r="L81" s="23"/>
    </row>
    <row r="82" spans="3:12" ht="71.25" customHeight="1" thickTop="1" thickBot="1">
      <c r="C82" s="68" t="s">
        <v>37</v>
      </c>
      <c r="D82" s="69" t="s">
        <v>37</v>
      </c>
      <c r="E82" s="245" t="s">
        <v>14</v>
      </c>
      <c r="F82" s="245"/>
      <c r="G82" s="245"/>
      <c r="H82" s="245"/>
      <c r="I82" s="245"/>
      <c r="J82" s="65" t="s">
        <v>199</v>
      </c>
      <c r="K82" s="23"/>
      <c r="L82" s="5"/>
    </row>
    <row r="83" spans="3:12" ht="27" thickTop="1">
      <c r="C83" s="70">
        <v>4</v>
      </c>
      <c r="D83" s="252" t="s">
        <v>8</v>
      </c>
      <c r="E83" s="252"/>
      <c r="F83" s="252"/>
      <c r="G83" s="252"/>
      <c r="H83" s="252"/>
      <c r="I83" s="252"/>
      <c r="J83" s="67"/>
      <c r="K83" s="23"/>
      <c r="L83" s="5"/>
    </row>
    <row r="84" spans="3:12" ht="26.25">
      <c r="C84" s="32">
        <v>411</v>
      </c>
      <c r="D84" s="190" t="s">
        <v>38</v>
      </c>
      <c r="E84" s="190"/>
      <c r="F84" s="190"/>
      <c r="G84" s="190"/>
      <c r="H84" s="190"/>
      <c r="I84" s="190"/>
      <c r="J84" s="33">
        <f>SUM(J85:J89)</f>
        <v>1681600</v>
      </c>
      <c r="K84" s="23"/>
      <c r="L84" s="5"/>
    </row>
    <row r="85" spans="3:12" ht="25.5">
      <c r="C85" s="32"/>
      <c r="D85" s="6">
        <v>4111</v>
      </c>
      <c r="E85" s="251" t="s">
        <v>39</v>
      </c>
      <c r="F85" s="251"/>
      <c r="G85" s="251"/>
      <c r="H85" s="251"/>
      <c r="I85" s="251"/>
      <c r="J85" s="29">
        <f>SUM(J196,J228,J248,J265,J322,J349,J366,J386,J404,J420,J437,)</f>
        <v>1395000</v>
      </c>
      <c r="K85" s="23"/>
      <c r="L85" s="5"/>
    </row>
    <row r="86" spans="3:12" ht="25.5">
      <c r="C86" s="32"/>
      <c r="D86" s="6">
        <v>4112</v>
      </c>
      <c r="E86" s="186" t="s">
        <v>40</v>
      </c>
      <c r="F86" s="186"/>
      <c r="G86" s="186"/>
      <c r="H86" s="186"/>
      <c r="I86" s="186"/>
      <c r="J86" s="29">
        <f>SUM(J197,J229,J249,J266,J323,J350,J367,J387,J405,J421,J438,)</f>
        <v>75700</v>
      </c>
      <c r="K86" s="23"/>
      <c r="L86" s="5"/>
    </row>
    <row r="87" spans="3:12" ht="25.5">
      <c r="C87" s="32"/>
      <c r="D87" s="6">
        <v>4113</v>
      </c>
      <c r="E87" s="186" t="s">
        <v>41</v>
      </c>
      <c r="F87" s="186"/>
      <c r="G87" s="186"/>
      <c r="H87" s="186"/>
      <c r="I87" s="186"/>
      <c r="J87" s="29">
        <f>SUM(J198,J230,J250,J267,J324,J351,J368,J388,J406,J422,J439,)</f>
        <v>168100</v>
      </c>
      <c r="K87" s="23"/>
      <c r="L87" s="5"/>
    </row>
    <row r="88" spans="3:12" ht="26.25" customHeight="1">
      <c r="C88" s="32"/>
      <c r="D88" s="6">
        <v>4114</v>
      </c>
      <c r="E88" s="186" t="s">
        <v>42</v>
      </c>
      <c r="F88" s="186"/>
      <c r="G88" s="186"/>
      <c r="H88" s="186"/>
      <c r="I88" s="186"/>
      <c r="J88" s="29">
        <f>SUM(J199,J231,J251,J268,J325,J352,J369,J389,J407,J423,J440,)</f>
        <v>33500</v>
      </c>
      <c r="K88" s="23"/>
      <c r="L88" s="5"/>
    </row>
    <row r="89" spans="3:12" ht="24.75" customHeight="1">
      <c r="C89" s="32"/>
      <c r="D89" s="6">
        <v>4115</v>
      </c>
      <c r="E89" s="186" t="s">
        <v>43</v>
      </c>
      <c r="F89" s="186"/>
      <c r="G89" s="186"/>
      <c r="H89" s="186"/>
      <c r="I89" s="186"/>
      <c r="J89" s="29">
        <f>SUM(J200,J232,J252,J269,J326,J353,J370,J390,J408,J424,J441,)</f>
        <v>9300</v>
      </c>
      <c r="K89" s="23"/>
      <c r="L89" s="5"/>
    </row>
    <row r="90" spans="3:12" ht="30" customHeight="1">
      <c r="C90" s="32">
        <v>412</v>
      </c>
      <c r="D90" s="304" t="s">
        <v>44</v>
      </c>
      <c r="E90" s="305"/>
      <c r="F90" s="305"/>
      <c r="G90" s="305"/>
      <c r="H90" s="305"/>
      <c r="I90" s="306"/>
      <c r="J90" s="35">
        <f>SUM(J91:J95)</f>
        <v>164700</v>
      </c>
      <c r="K90" s="23"/>
      <c r="L90" s="5"/>
    </row>
    <row r="91" spans="3:12" ht="27.75" customHeight="1">
      <c r="C91" s="32"/>
      <c r="D91" s="6">
        <v>4121</v>
      </c>
      <c r="E91" s="186" t="s">
        <v>144</v>
      </c>
      <c r="F91" s="186"/>
      <c r="G91" s="186"/>
      <c r="H91" s="186"/>
      <c r="I91" s="186"/>
      <c r="J91" s="29">
        <f>SUM(J271)</f>
        <v>25000</v>
      </c>
      <c r="K91" s="23"/>
      <c r="L91" s="5"/>
    </row>
    <row r="92" spans="3:12" ht="27.75" customHeight="1">
      <c r="C92" s="32"/>
      <c r="D92" s="6">
        <v>4126</v>
      </c>
      <c r="E92" s="186" t="s">
        <v>46</v>
      </c>
      <c r="F92" s="186"/>
      <c r="G92" s="186"/>
      <c r="H92" s="186"/>
      <c r="I92" s="186"/>
      <c r="J92" s="29">
        <f>SUM(J234)</f>
        <v>101000</v>
      </c>
      <c r="K92" s="23"/>
      <c r="L92" s="5"/>
    </row>
    <row r="93" spans="3:12" ht="26.25" customHeight="1">
      <c r="C93" s="32"/>
      <c r="D93" s="6">
        <v>4124</v>
      </c>
      <c r="E93" s="307" t="s">
        <v>202</v>
      </c>
      <c r="F93" s="308"/>
      <c r="G93" s="308"/>
      <c r="H93" s="308"/>
      <c r="I93" s="309"/>
      <c r="J93" s="29">
        <f>SUM(J203)</f>
        <v>500</v>
      </c>
      <c r="K93" s="23"/>
      <c r="L93" s="5"/>
    </row>
    <row r="94" spans="3:12" ht="26.25" customHeight="1">
      <c r="C94" s="32"/>
      <c r="D94" s="6">
        <v>4125</v>
      </c>
      <c r="E94" s="307" t="s">
        <v>203</v>
      </c>
      <c r="F94" s="308"/>
      <c r="G94" s="308"/>
      <c r="H94" s="308"/>
      <c r="I94" s="309"/>
      <c r="J94" s="29">
        <f>SUM(J204)</f>
        <v>2000</v>
      </c>
      <c r="K94" s="23"/>
      <c r="L94" s="5"/>
    </row>
    <row r="95" spans="3:12" ht="26.25" customHeight="1">
      <c r="C95" s="32"/>
      <c r="D95" s="6">
        <v>4127</v>
      </c>
      <c r="E95" s="186" t="s">
        <v>47</v>
      </c>
      <c r="F95" s="186"/>
      <c r="G95" s="186"/>
      <c r="H95" s="186"/>
      <c r="I95" s="186"/>
      <c r="J95" s="29">
        <f>SUM(J205,J235,J254,J272,J328,J355,J373,J410,J426,J443,J392)</f>
        <v>36200</v>
      </c>
      <c r="K95" s="23"/>
      <c r="L95" s="5"/>
    </row>
    <row r="96" spans="3:12" ht="26.25" customHeight="1">
      <c r="C96" s="32">
        <v>413</v>
      </c>
      <c r="D96" s="190" t="s">
        <v>48</v>
      </c>
      <c r="E96" s="190"/>
      <c r="F96" s="190"/>
      <c r="G96" s="190"/>
      <c r="H96" s="190"/>
      <c r="I96" s="190"/>
      <c r="J96" s="33">
        <f>SUM(J97:J100)</f>
        <v>311000</v>
      </c>
      <c r="K96" s="23"/>
      <c r="L96" s="5"/>
    </row>
    <row r="97" spans="3:12" ht="25.5" customHeight="1">
      <c r="C97" s="32"/>
      <c r="D97" s="6">
        <v>4131</v>
      </c>
      <c r="E97" s="186" t="s">
        <v>49</v>
      </c>
      <c r="F97" s="186"/>
      <c r="G97" s="186"/>
      <c r="H97" s="186"/>
      <c r="I97" s="186"/>
      <c r="J97" s="29">
        <f>SUM(J274)</f>
        <v>26000</v>
      </c>
      <c r="K97" s="23"/>
      <c r="L97" s="5"/>
    </row>
    <row r="98" spans="3:12" ht="29.25" customHeight="1">
      <c r="C98" s="32"/>
      <c r="D98" s="6">
        <v>4133</v>
      </c>
      <c r="E98" s="186" t="s">
        <v>131</v>
      </c>
      <c r="F98" s="186"/>
      <c r="G98" s="186"/>
      <c r="H98" s="186"/>
      <c r="I98" s="186"/>
      <c r="J98" s="29">
        <v>0</v>
      </c>
      <c r="K98" s="23"/>
      <c r="L98" s="5"/>
    </row>
    <row r="99" spans="3:12" ht="25.5">
      <c r="C99" s="32"/>
      <c r="D99" s="6">
        <v>4134</v>
      </c>
      <c r="E99" s="186" t="s">
        <v>50</v>
      </c>
      <c r="F99" s="186"/>
      <c r="G99" s="186"/>
      <c r="H99" s="186"/>
      <c r="I99" s="186"/>
      <c r="J99" s="29">
        <f>SUM(J275)</f>
        <v>230000</v>
      </c>
      <c r="K99" s="23"/>
      <c r="L99" s="5"/>
    </row>
    <row r="100" spans="3:12" ht="27.75" customHeight="1">
      <c r="C100" s="32"/>
      <c r="D100" s="6">
        <v>4135</v>
      </c>
      <c r="E100" s="186" t="s">
        <v>51</v>
      </c>
      <c r="F100" s="186"/>
      <c r="G100" s="186"/>
      <c r="H100" s="186"/>
      <c r="I100" s="186"/>
      <c r="J100" s="29">
        <f>SUM(J207)</f>
        <v>55000</v>
      </c>
      <c r="K100" s="23"/>
      <c r="L100" s="5"/>
    </row>
    <row r="101" spans="3:12" ht="26.25">
      <c r="C101" s="32">
        <v>414</v>
      </c>
      <c r="D101" s="190" t="s">
        <v>52</v>
      </c>
      <c r="E101" s="190"/>
      <c r="F101" s="190"/>
      <c r="G101" s="190"/>
      <c r="H101" s="190"/>
      <c r="I101" s="190"/>
      <c r="J101" s="33">
        <f>SUM(J102:J110)</f>
        <v>713500</v>
      </c>
      <c r="K101" s="23"/>
      <c r="L101" s="5"/>
    </row>
    <row r="102" spans="3:12" ht="26.25">
      <c r="C102" s="32"/>
      <c r="D102" s="6">
        <v>4141</v>
      </c>
      <c r="E102" s="186" t="s">
        <v>53</v>
      </c>
      <c r="F102" s="186"/>
      <c r="G102" s="186"/>
      <c r="H102" s="186"/>
      <c r="I102" s="186"/>
      <c r="J102" s="29">
        <f>SUM(J209,J237,J256,J277,J330,J357,J375,J394,J412,J428,J447,)</f>
        <v>19850</v>
      </c>
      <c r="K102" s="117"/>
      <c r="L102" s="5"/>
    </row>
    <row r="103" spans="3:12" ht="25.5" customHeight="1">
      <c r="C103" s="32"/>
      <c r="D103" s="6">
        <v>4142</v>
      </c>
      <c r="E103" s="186" t="s">
        <v>54</v>
      </c>
      <c r="F103" s="186"/>
      <c r="G103" s="186"/>
      <c r="H103" s="186"/>
      <c r="I103" s="186"/>
      <c r="J103" s="29">
        <f>SUM(J210,J238,J257,J278,J331,J358,J376,J395,J413,J429,J448,)</f>
        <v>26100</v>
      </c>
      <c r="K103" s="23"/>
      <c r="L103" s="5"/>
    </row>
    <row r="104" spans="3:12" ht="27" customHeight="1">
      <c r="C104" s="32">
        <v>2</v>
      </c>
      <c r="D104" s="6">
        <v>4143</v>
      </c>
      <c r="E104" s="186" t="s">
        <v>55</v>
      </c>
      <c r="F104" s="186"/>
      <c r="G104" s="186"/>
      <c r="H104" s="186"/>
      <c r="I104" s="186"/>
      <c r="J104" s="29">
        <f>SUM(J279,)</f>
        <v>33000</v>
      </c>
      <c r="K104" s="23"/>
      <c r="L104" s="5"/>
    </row>
    <row r="105" spans="3:12" ht="27" customHeight="1">
      <c r="C105" s="32"/>
      <c r="D105" s="6">
        <v>4144</v>
      </c>
      <c r="E105" s="186" t="s">
        <v>56</v>
      </c>
      <c r="F105" s="186"/>
      <c r="G105" s="186"/>
      <c r="H105" s="186"/>
      <c r="I105" s="186"/>
      <c r="J105" s="29">
        <f>SUM(J280)</f>
        <v>9000</v>
      </c>
      <c r="K105" s="23"/>
      <c r="L105" s="5"/>
    </row>
    <row r="106" spans="3:12" ht="25.5">
      <c r="C106" s="32"/>
      <c r="D106" s="6">
        <v>4146</v>
      </c>
      <c r="E106" s="186" t="s">
        <v>120</v>
      </c>
      <c r="F106" s="186"/>
      <c r="G106" s="186"/>
      <c r="H106" s="186"/>
      <c r="I106" s="186"/>
      <c r="J106" s="29">
        <f>SUM(,J430)</f>
        <v>22000</v>
      </c>
      <c r="K106" s="149"/>
      <c r="L106" s="5"/>
    </row>
    <row r="107" spans="3:12" ht="25.5">
      <c r="C107" s="32"/>
      <c r="D107" s="6">
        <v>4147</v>
      </c>
      <c r="E107" s="186" t="s">
        <v>57</v>
      </c>
      <c r="F107" s="186"/>
      <c r="G107" s="186"/>
      <c r="H107" s="186"/>
      <c r="I107" s="186"/>
      <c r="J107" s="29">
        <f>SUM(J281,J359)</f>
        <v>4200</v>
      </c>
      <c r="K107" s="23"/>
      <c r="L107" s="5"/>
    </row>
    <row r="108" spans="3:12" ht="25.5">
      <c r="C108" s="32"/>
      <c r="D108" s="6">
        <v>4148</v>
      </c>
      <c r="E108" s="186" t="s">
        <v>58</v>
      </c>
      <c r="F108" s="186"/>
      <c r="G108" s="186"/>
      <c r="H108" s="186"/>
      <c r="I108" s="186"/>
      <c r="J108" s="29">
        <f>SUM(J211,J239,J258,J282,J332,J360,J377,J395,J414,J431,J449,)</f>
        <v>3400</v>
      </c>
      <c r="K108" s="23"/>
      <c r="L108" s="5"/>
    </row>
    <row r="109" spans="3:12" s="22" customFormat="1" ht="30" customHeight="1">
      <c r="C109" s="32"/>
      <c r="D109" s="6">
        <v>4149</v>
      </c>
      <c r="E109" s="186" t="s">
        <v>59</v>
      </c>
      <c r="F109" s="186"/>
      <c r="G109" s="186"/>
      <c r="H109" s="186"/>
      <c r="I109" s="186"/>
      <c r="J109" s="25">
        <f>SUM(J212,J240,J283,J333,J378,J450)</f>
        <v>545950</v>
      </c>
      <c r="K109" s="23"/>
    </row>
    <row r="110" spans="3:12" ht="25.5">
      <c r="C110" s="32"/>
      <c r="D110" s="6">
        <v>41491</v>
      </c>
      <c r="E110" s="186" t="s">
        <v>124</v>
      </c>
      <c r="F110" s="186"/>
      <c r="G110" s="186"/>
      <c r="H110" s="186"/>
      <c r="I110" s="186"/>
      <c r="J110" s="29">
        <f>SUM(J284)</f>
        <v>50000</v>
      </c>
      <c r="K110" s="23"/>
      <c r="L110" s="5"/>
    </row>
    <row r="111" spans="3:12" ht="26.25">
      <c r="C111" s="32">
        <v>415</v>
      </c>
      <c r="D111" s="190" t="s">
        <v>60</v>
      </c>
      <c r="E111" s="190"/>
      <c r="F111" s="190"/>
      <c r="G111" s="190"/>
      <c r="H111" s="190"/>
      <c r="I111" s="190"/>
      <c r="J111" s="33">
        <f>SUM(J112:J114)</f>
        <v>29500</v>
      </c>
      <c r="K111" s="23"/>
      <c r="L111" s="5"/>
    </row>
    <row r="112" spans="3:12" ht="25.5">
      <c r="C112" s="32"/>
      <c r="D112" s="6">
        <v>4152</v>
      </c>
      <c r="E112" s="186" t="s">
        <v>61</v>
      </c>
      <c r="F112" s="186"/>
      <c r="G112" s="186"/>
      <c r="H112" s="186"/>
      <c r="I112" s="186"/>
      <c r="J112" s="29">
        <f t="shared" ref="J112" si="0">SUM(J214)</f>
        <v>7000</v>
      </c>
      <c r="K112" s="23"/>
      <c r="L112" s="5"/>
    </row>
    <row r="113" spans="3:12" ht="25.5">
      <c r="C113" s="32"/>
      <c r="D113" s="6">
        <v>41531</v>
      </c>
      <c r="E113" s="186" t="s">
        <v>62</v>
      </c>
      <c r="F113" s="186"/>
      <c r="G113" s="186"/>
      <c r="H113" s="186"/>
      <c r="I113" s="186"/>
      <c r="J113" s="29">
        <f t="shared" ref="J113" si="1">SUM(J215)</f>
        <v>20000</v>
      </c>
      <c r="K113" s="23"/>
      <c r="L113" s="5"/>
    </row>
    <row r="114" spans="3:12" ht="25.5">
      <c r="C114" s="32"/>
      <c r="D114" s="6">
        <v>41532</v>
      </c>
      <c r="E114" s="186" t="s">
        <v>63</v>
      </c>
      <c r="F114" s="186"/>
      <c r="G114" s="186"/>
      <c r="H114" s="186"/>
      <c r="I114" s="186"/>
      <c r="J114" s="29">
        <f t="shared" ref="J114" si="2">SUM(J216)</f>
        <v>2500</v>
      </c>
      <c r="K114" s="23"/>
      <c r="L114" s="5"/>
    </row>
    <row r="115" spans="3:12" ht="26.25">
      <c r="C115" s="32">
        <v>417</v>
      </c>
      <c r="D115" s="190" t="s">
        <v>64</v>
      </c>
      <c r="E115" s="190"/>
      <c r="F115" s="190"/>
      <c r="G115" s="190"/>
      <c r="H115" s="190"/>
      <c r="I115" s="190"/>
      <c r="J115" s="33">
        <f>SUM(J116)</f>
        <v>50000</v>
      </c>
      <c r="K115" s="23"/>
      <c r="L115" s="5"/>
    </row>
    <row r="116" spans="3:12" ht="25.5">
      <c r="C116" s="32"/>
      <c r="D116" s="6">
        <v>4171</v>
      </c>
      <c r="E116" s="186" t="s">
        <v>65</v>
      </c>
      <c r="F116" s="186"/>
      <c r="G116" s="186"/>
      <c r="H116" s="186"/>
      <c r="I116" s="186"/>
      <c r="J116" s="29">
        <f>SUM(J286)</f>
        <v>50000</v>
      </c>
      <c r="K116" s="23"/>
      <c r="L116" s="5"/>
    </row>
    <row r="117" spans="3:12" ht="26.25">
      <c r="C117" s="32">
        <v>418</v>
      </c>
      <c r="D117" s="190" t="s">
        <v>118</v>
      </c>
      <c r="E117" s="190"/>
      <c r="F117" s="190"/>
      <c r="G117" s="190"/>
      <c r="H117" s="190"/>
      <c r="I117" s="190"/>
      <c r="J117" s="33">
        <f>SUM(J118)</f>
        <v>589000</v>
      </c>
      <c r="K117" s="23"/>
      <c r="L117" s="5"/>
    </row>
    <row r="118" spans="3:12" ht="25.5">
      <c r="C118" s="32"/>
      <c r="D118" s="6">
        <v>41811</v>
      </c>
      <c r="E118" s="186" t="s">
        <v>119</v>
      </c>
      <c r="F118" s="186"/>
      <c r="G118" s="186"/>
      <c r="H118" s="186"/>
      <c r="I118" s="186"/>
      <c r="J118" s="29">
        <f>SUM(J380)</f>
        <v>589000</v>
      </c>
      <c r="K118" s="23"/>
      <c r="L118" s="5"/>
    </row>
    <row r="119" spans="3:12" ht="26.25">
      <c r="C119" s="32">
        <v>419</v>
      </c>
      <c r="D119" s="190" t="s">
        <v>66</v>
      </c>
      <c r="E119" s="190"/>
      <c r="F119" s="190"/>
      <c r="G119" s="190"/>
      <c r="H119" s="190"/>
      <c r="I119" s="190"/>
      <c r="J119" s="33">
        <f>SUM(J120:J126)</f>
        <v>165700</v>
      </c>
      <c r="K119" s="23"/>
      <c r="L119" s="5"/>
    </row>
    <row r="120" spans="3:12" ht="26.25">
      <c r="C120" s="32"/>
      <c r="D120" s="6">
        <v>4191</v>
      </c>
      <c r="E120" s="186" t="s">
        <v>67</v>
      </c>
      <c r="F120" s="186"/>
      <c r="G120" s="186"/>
      <c r="H120" s="186"/>
      <c r="I120" s="186"/>
      <c r="J120" s="29">
        <f>SUM(J218,J288,J335,)</f>
        <v>78000</v>
      </c>
      <c r="K120" s="117"/>
      <c r="L120" s="5"/>
    </row>
    <row r="121" spans="3:12" ht="25.5">
      <c r="C121" s="32"/>
      <c r="D121" s="6">
        <v>4192</v>
      </c>
      <c r="E121" s="186" t="s">
        <v>140</v>
      </c>
      <c r="F121" s="186"/>
      <c r="G121" s="186"/>
      <c r="H121" s="186"/>
      <c r="I121" s="186"/>
      <c r="J121" s="29">
        <f>SUM(J289)</f>
        <v>15000</v>
      </c>
      <c r="K121" s="111"/>
      <c r="L121" s="5"/>
    </row>
    <row r="122" spans="3:12" ht="45" customHeight="1">
      <c r="C122" s="32"/>
      <c r="D122" s="6">
        <v>4193</v>
      </c>
      <c r="E122" s="186" t="s">
        <v>68</v>
      </c>
      <c r="F122" s="186"/>
      <c r="G122" s="186"/>
      <c r="H122" s="186"/>
      <c r="I122" s="186"/>
      <c r="J122" s="29">
        <f>SUM(J293)</f>
        <v>37200</v>
      </c>
      <c r="K122" s="23"/>
      <c r="L122" s="5"/>
    </row>
    <row r="123" spans="3:12" ht="25.5">
      <c r="C123" s="32"/>
      <c r="D123" s="6">
        <v>4194</v>
      </c>
      <c r="E123" s="186" t="s">
        <v>69</v>
      </c>
      <c r="F123" s="186"/>
      <c r="G123" s="186"/>
      <c r="H123" s="186"/>
      <c r="I123" s="186"/>
      <c r="J123" s="29">
        <f t="shared" ref="J123" si="3">SUM(J290)</f>
        <v>11000</v>
      </c>
      <c r="K123" s="23"/>
      <c r="L123" s="5"/>
    </row>
    <row r="124" spans="3:12" ht="25.5">
      <c r="C124" s="32"/>
      <c r="D124" s="6">
        <v>4195</v>
      </c>
      <c r="E124" s="186" t="s">
        <v>70</v>
      </c>
      <c r="F124" s="186"/>
      <c r="G124" s="186"/>
      <c r="H124" s="186"/>
      <c r="I124" s="186"/>
      <c r="J124" s="29">
        <f t="shared" ref="J124" si="4">SUM(J291)</f>
        <v>10000</v>
      </c>
      <c r="K124" s="23"/>
      <c r="L124" s="5"/>
    </row>
    <row r="125" spans="3:12" ht="25.5">
      <c r="C125" s="32"/>
      <c r="D125" s="6">
        <v>4196</v>
      </c>
      <c r="E125" s="186" t="s">
        <v>71</v>
      </c>
      <c r="F125" s="186"/>
      <c r="G125" s="186"/>
      <c r="H125" s="186"/>
      <c r="I125" s="186"/>
      <c r="J125" s="29">
        <f t="shared" ref="J125" si="5">SUM(J292)</f>
        <v>6500</v>
      </c>
      <c r="K125" s="23"/>
      <c r="L125" s="5"/>
    </row>
    <row r="126" spans="3:12" ht="26.25">
      <c r="C126" s="32"/>
      <c r="D126" s="6">
        <v>4199</v>
      </c>
      <c r="E126" s="186" t="s">
        <v>72</v>
      </c>
      <c r="F126" s="186"/>
      <c r="G126" s="186"/>
      <c r="H126" s="186"/>
      <c r="I126" s="186"/>
      <c r="J126" s="29">
        <f>SUM(J294)</f>
        <v>8000</v>
      </c>
      <c r="K126" s="120"/>
      <c r="L126" s="5"/>
    </row>
    <row r="127" spans="3:12" ht="63" customHeight="1">
      <c r="C127" s="34">
        <v>431</v>
      </c>
      <c r="D127" s="312" t="s">
        <v>10</v>
      </c>
      <c r="E127" s="313"/>
      <c r="F127" s="313"/>
      <c r="G127" s="313"/>
      <c r="H127" s="313"/>
      <c r="I127" s="314"/>
      <c r="J127" s="35">
        <f>SUM(J128:J136)</f>
        <v>1567800</v>
      </c>
      <c r="K127" s="23"/>
      <c r="L127" s="5"/>
    </row>
    <row r="128" spans="3:12" ht="25.5">
      <c r="C128" s="32"/>
      <c r="D128" s="6">
        <v>4313</v>
      </c>
      <c r="E128" s="186" t="s">
        <v>129</v>
      </c>
      <c r="F128" s="186"/>
      <c r="G128" s="186"/>
      <c r="H128" s="186"/>
      <c r="I128" s="186"/>
      <c r="J128" s="29">
        <f t="shared" ref="J128" si="6">SUM(J337)</f>
        <v>47800</v>
      </c>
      <c r="K128" s="23"/>
      <c r="L128" s="5"/>
    </row>
    <row r="129" spans="3:12" ht="26.25">
      <c r="C129" s="32"/>
      <c r="D129" s="6">
        <v>43131</v>
      </c>
      <c r="E129" s="186" t="s">
        <v>158</v>
      </c>
      <c r="F129" s="186"/>
      <c r="G129" s="186"/>
      <c r="H129" s="186"/>
      <c r="I129" s="186"/>
      <c r="J129" s="29">
        <f t="shared" ref="J129" si="7">SUM(J338)</f>
        <v>450000</v>
      </c>
      <c r="K129" s="120"/>
      <c r="L129" s="5"/>
    </row>
    <row r="130" spans="3:12" ht="25.5">
      <c r="C130" s="32"/>
      <c r="D130" s="6">
        <v>43132</v>
      </c>
      <c r="E130" s="186" t="s">
        <v>159</v>
      </c>
      <c r="F130" s="186"/>
      <c r="G130" s="186"/>
      <c r="H130" s="186"/>
      <c r="I130" s="186"/>
      <c r="J130" s="29">
        <f t="shared" ref="J130" si="8">SUM(J339)</f>
        <v>120000</v>
      </c>
      <c r="K130" s="119"/>
      <c r="L130" s="5"/>
    </row>
    <row r="131" spans="3:12" ht="25.5">
      <c r="C131" s="32"/>
      <c r="D131" s="6">
        <v>4314</v>
      </c>
      <c r="E131" s="186" t="s">
        <v>73</v>
      </c>
      <c r="F131" s="186"/>
      <c r="G131" s="186"/>
      <c r="H131" s="186"/>
      <c r="I131" s="186"/>
      <c r="J131" s="25">
        <f t="shared" ref="J131" si="9">SUM(J340)</f>
        <v>45000</v>
      </c>
      <c r="K131" s="119"/>
      <c r="L131" s="5"/>
    </row>
    <row r="132" spans="3:12" ht="36.75" customHeight="1">
      <c r="C132" s="32"/>
      <c r="D132" s="6">
        <v>4315</v>
      </c>
      <c r="E132" s="320" t="s">
        <v>130</v>
      </c>
      <c r="F132" s="321"/>
      <c r="G132" s="321"/>
      <c r="H132" s="321"/>
      <c r="I132" s="322"/>
      <c r="J132" s="51">
        <f>SUM(J296)</f>
        <v>104000</v>
      </c>
      <c r="K132" s="23"/>
      <c r="L132" s="5"/>
    </row>
    <row r="133" spans="3:12" ht="28.5" customHeight="1">
      <c r="C133" s="32"/>
      <c r="D133" s="6">
        <v>4316</v>
      </c>
      <c r="E133" s="323" t="s">
        <v>75</v>
      </c>
      <c r="F133" s="324"/>
      <c r="G133" s="324"/>
      <c r="H133" s="324"/>
      <c r="I133" s="325"/>
      <c r="J133" s="51">
        <f>SUM(J341,J297)</f>
        <v>75000</v>
      </c>
      <c r="K133" s="23"/>
      <c r="L133" s="5"/>
    </row>
    <row r="134" spans="3:12" ht="25.5" customHeight="1">
      <c r="C134" s="32"/>
      <c r="D134" s="6">
        <v>4318</v>
      </c>
      <c r="E134" s="186" t="s">
        <v>76</v>
      </c>
      <c r="F134" s="186"/>
      <c r="G134" s="186"/>
      <c r="H134" s="186"/>
      <c r="I134" s="186"/>
      <c r="J134" s="29">
        <f>SUM(J220)</f>
        <v>2000</v>
      </c>
      <c r="K134" s="23"/>
      <c r="L134" s="5"/>
    </row>
    <row r="135" spans="3:12" ht="25.5">
      <c r="C135" s="32"/>
      <c r="D135" s="6">
        <v>43181</v>
      </c>
      <c r="E135" s="186" t="s">
        <v>160</v>
      </c>
      <c r="F135" s="186"/>
      <c r="G135" s="186"/>
      <c r="H135" s="186"/>
      <c r="I135" s="186"/>
      <c r="J135" s="29">
        <f>SUM(J221,J242,J299,J342)</f>
        <v>72500</v>
      </c>
      <c r="K135" s="23"/>
      <c r="L135" s="5"/>
    </row>
    <row r="136" spans="3:12" ht="36.75" customHeight="1">
      <c r="C136" s="32"/>
      <c r="D136" s="6">
        <v>4319</v>
      </c>
      <c r="E136" s="323" t="s">
        <v>78</v>
      </c>
      <c r="F136" s="324"/>
      <c r="G136" s="324"/>
      <c r="H136" s="324"/>
      <c r="I136" s="325"/>
      <c r="J136" s="51">
        <f>SUM(J298,J343,J222,J398)</f>
        <v>651500</v>
      </c>
      <c r="K136" s="150"/>
      <c r="L136" s="5"/>
    </row>
    <row r="137" spans="3:12" ht="39.75" customHeight="1">
      <c r="C137" s="32">
        <v>432</v>
      </c>
      <c r="D137" s="190" t="s">
        <v>115</v>
      </c>
      <c r="E137" s="190"/>
      <c r="F137" s="190"/>
      <c r="G137" s="190"/>
      <c r="H137" s="190"/>
      <c r="I137" s="190"/>
      <c r="J137" s="33">
        <f>SUM(J138)</f>
        <v>1043000</v>
      </c>
      <c r="K137" s="23"/>
      <c r="L137" s="5"/>
    </row>
    <row r="138" spans="3:12" s="23" customFormat="1" ht="36.75" customHeight="1">
      <c r="C138" s="32"/>
      <c r="D138" s="6">
        <v>4326</v>
      </c>
      <c r="E138" s="323" t="s">
        <v>172</v>
      </c>
      <c r="F138" s="324"/>
      <c r="G138" s="324"/>
      <c r="H138" s="324"/>
      <c r="I138" s="325"/>
      <c r="J138" s="51">
        <f>SUM(J301)</f>
        <v>1043000</v>
      </c>
      <c r="K138" s="122"/>
    </row>
    <row r="139" spans="3:12" ht="26.25" customHeight="1">
      <c r="C139" s="32">
        <v>441</v>
      </c>
      <c r="D139" s="190" t="s">
        <v>79</v>
      </c>
      <c r="E139" s="190"/>
      <c r="F139" s="190"/>
      <c r="G139" s="190"/>
      <c r="H139" s="190"/>
      <c r="I139" s="190"/>
      <c r="J139" s="33">
        <f>SUM(J140:J146)</f>
        <v>2275748.4500000002</v>
      </c>
      <c r="K139" s="23"/>
      <c r="L139" s="5"/>
    </row>
    <row r="140" spans="3:12" ht="25.5">
      <c r="C140" s="32"/>
      <c r="D140" s="6">
        <v>4412</v>
      </c>
      <c r="E140" s="186" t="s">
        <v>80</v>
      </c>
      <c r="F140" s="186"/>
      <c r="G140" s="186"/>
      <c r="H140" s="186"/>
      <c r="I140" s="186"/>
      <c r="J140" s="29">
        <f t="shared" ref="J140" si="10">SUM(J303)</f>
        <v>150000</v>
      </c>
      <c r="K140" s="23"/>
      <c r="L140" s="5"/>
    </row>
    <row r="141" spans="3:12" ht="27" customHeight="1">
      <c r="C141" s="32"/>
      <c r="D141" s="6">
        <v>441201</v>
      </c>
      <c r="E141" s="345" t="s">
        <v>210</v>
      </c>
      <c r="F141" s="346"/>
      <c r="G141" s="346"/>
      <c r="H141" s="346"/>
      <c r="I141" s="347"/>
      <c r="J141" s="29">
        <f t="shared" ref="J141:J146" si="11">SUM(J304)</f>
        <v>137379.6</v>
      </c>
      <c r="K141" s="23"/>
      <c r="L141" s="5"/>
    </row>
    <row r="142" spans="3:12" ht="25.5" customHeight="1">
      <c r="C142" s="32"/>
      <c r="D142" s="6">
        <v>4413</v>
      </c>
      <c r="E142" s="186" t="s">
        <v>134</v>
      </c>
      <c r="F142" s="186"/>
      <c r="G142" s="186"/>
      <c r="H142" s="186"/>
      <c r="I142" s="186"/>
      <c r="J142" s="29">
        <f t="shared" si="11"/>
        <v>50000</v>
      </c>
      <c r="K142" s="23"/>
      <c r="L142" s="5"/>
    </row>
    <row r="143" spans="3:12" ht="25.5">
      <c r="C143" s="32"/>
      <c r="D143" s="6">
        <v>4414</v>
      </c>
      <c r="E143" s="186" t="s">
        <v>180</v>
      </c>
      <c r="F143" s="186"/>
      <c r="G143" s="186"/>
      <c r="H143" s="186"/>
      <c r="I143" s="186"/>
      <c r="J143" s="29">
        <f t="shared" si="11"/>
        <v>499000</v>
      </c>
      <c r="K143" s="23"/>
      <c r="L143" s="5"/>
    </row>
    <row r="144" spans="3:12" ht="27.75" customHeight="1">
      <c r="C144" s="32"/>
      <c r="D144" s="6">
        <v>4415</v>
      </c>
      <c r="E144" s="186" t="s">
        <v>81</v>
      </c>
      <c r="F144" s="186"/>
      <c r="G144" s="186"/>
      <c r="H144" s="186"/>
      <c r="I144" s="186"/>
      <c r="J144" s="29">
        <f t="shared" si="11"/>
        <v>237000</v>
      </c>
      <c r="K144" s="23"/>
      <c r="L144" s="5"/>
    </row>
    <row r="145" spans="1:12" ht="25.5">
      <c r="C145" s="32"/>
      <c r="D145" s="6">
        <v>4416</v>
      </c>
      <c r="E145" s="186" t="s">
        <v>122</v>
      </c>
      <c r="F145" s="186"/>
      <c r="G145" s="186"/>
      <c r="H145" s="186"/>
      <c r="I145" s="186"/>
      <c r="J145" s="29">
        <f t="shared" si="11"/>
        <v>270868.84999999998</v>
      </c>
      <c r="K145" s="23"/>
      <c r="L145" s="5"/>
    </row>
    <row r="146" spans="1:12" ht="25.5">
      <c r="C146" s="32"/>
      <c r="D146" s="6">
        <v>4419</v>
      </c>
      <c r="E146" s="225" t="s">
        <v>82</v>
      </c>
      <c r="F146" s="225"/>
      <c r="G146" s="225"/>
      <c r="H146" s="225"/>
      <c r="I146" s="225"/>
      <c r="J146" s="29">
        <f t="shared" si="11"/>
        <v>931500</v>
      </c>
      <c r="K146" s="118"/>
      <c r="L146" s="5"/>
    </row>
    <row r="147" spans="1:12" ht="26.25">
      <c r="C147" s="32">
        <v>461</v>
      </c>
      <c r="D147" s="6"/>
      <c r="E147" s="216" t="s">
        <v>164</v>
      </c>
      <c r="F147" s="217"/>
      <c r="G147" s="217"/>
      <c r="H147" s="217"/>
      <c r="I147" s="218"/>
      <c r="J147" s="33">
        <f>SUM(J148)</f>
        <v>520000</v>
      </c>
      <c r="K147" s="23"/>
      <c r="L147" s="5"/>
    </row>
    <row r="148" spans="1:12" ht="25.5">
      <c r="C148" s="32"/>
      <c r="D148" s="6">
        <v>4611</v>
      </c>
      <c r="E148" s="195" t="s">
        <v>164</v>
      </c>
      <c r="F148" s="196"/>
      <c r="G148" s="196"/>
      <c r="H148" s="196"/>
      <c r="I148" s="197"/>
      <c r="J148" s="29">
        <f>SUM(J311)</f>
        <v>520000</v>
      </c>
      <c r="K148" s="23"/>
      <c r="L148" s="5"/>
    </row>
    <row r="149" spans="1:12" ht="26.25">
      <c r="C149" s="32">
        <v>463</v>
      </c>
      <c r="D149" s="190" t="s">
        <v>83</v>
      </c>
      <c r="E149" s="190"/>
      <c r="F149" s="190"/>
      <c r="G149" s="190"/>
      <c r="H149" s="190"/>
      <c r="I149" s="190"/>
      <c r="J149" s="33">
        <f>SUM(J150)</f>
        <v>10000</v>
      </c>
      <c r="K149" s="23"/>
      <c r="L149" s="5"/>
    </row>
    <row r="150" spans="1:12" ht="25.5">
      <c r="C150" s="32"/>
      <c r="D150" s="6">
        <v>4630</v>
      </c>
      <c r="E150" s="186" t="s">
        <v>83</v>
      </c>
      <c r="F150" s="186"/>
      <c r="G150" s="186"/>
      <c r="H150" s="186"/>
      <c r="I150" s="186"/>
      <c r="J150" s="25">
        <f>SUM(J313)</f>
        <v>10000</v>
      </c>
      <c r="K150" s="23"/>
      <c r="L150" s="5"/>
    </row>
    <row r="151" spans="1:12" ht="26.25">
      <c r="C151" s="32">
        <v>47</v>
      </c>
      <c r="D151" s="190" t="s">
        <v>84</v>
      </c>
      <c r="E151" s="190"/>
      <c r="F151" s="190"/>
      <c r="G151" s="190"/>
      <c r="H151" s="190"/>
      <c r="I151" s="190"/>
      <c r="J151" s="33">
        <f>SUM(J152:J153)</f>
        <v>199000</v>
      </c>
      <c r="K151" s="23"/>
      <c r="L151" s="5"/>
    </row>
    <row r="152" spans="1:12" ht="25.5">
      <c r="C152" s="32"/>
      <c r="D152" s="6">
        <v>4710</v>
      </c>
      <c r="E152" s="186" t="s">
        <v>85</v>
      </c>
      <c r="F152" s="186"/>
      <c r="G152" s="186"/>
      <c r="H152" s="186"/>
      <c r="I152" s="186"/>
      <c r="J152" s="30">
        <f>SUM(J315)</f>
        <v>184000</v>
      </c>
      <c r="K152" s="23"/>
      <c r="L152" s="5"/>
    </row>
    <row r="153" spans="1:12" ht="27" customHeight="1" thickBot="1">
      <c r="C153" s="36"/>
      <c r="D153" s="7">
        <v>4720</v>
      </c>
      <c r="E153" s="256" t="s">
        <v>86</v>
      </c>
      <c r="F153" s="256"/>
      <c r="G153" s="256"/>
      <c r="H153" s="256"/>
      <c r="I153" s="256"/>
      <c r="J153" s="30">
        <f>SUM(J316)</f>
        <v>15000</v>
      </c>
      <c r="K153" s="23"/>
      <c r="L153" s="5"/>
    </row>
    <row r="154" spans="1:12" ht="31.5" customHeight="1" thickTop="1" thickBot="1">
      <c r="C154" s="71">
        <v>4</v>
      </c>
      <c r="D154" s="356" t="s">
        <v>87</v>
      </c>
      <c r="E154" s="357"/>
      <c r="F154" s="357"/>
      <c r="G154" s="357"/>
      <c r="H154" s="357"/>
      <c r="I154" s="358"/>
      <c r="J154" s="72">
        <f>SUM(J84,J90,J96,J101,J111,J115,J117,J119,J127,J137,J139,J149,J151,J147)</f>
        <v>9320548.4499999993</v>
      </c>
      <c r="K154" s="23"/>
      <c r="L154" s="5"/>
    </row>
    <row r="155" spans="1:12" ht="27" thickTop="1">
      <c r="B155" s="15"/>
      <c r="C155" s="184" t="s">
        <v>88</v>
      </c>
      <c r="D155" s="184"/>
      <c r="E155" s="184"/>
      <c r="F155" s="184"/>
      <c r="G155" s="184"/>
      <c r="H155" s="184"/>
      <c r="I155" s="184"/>
      <c r="J155" s="184"/>
      <c r="K155" s="184"/>
      <c r="L155" s="184"/>
    </row>
    <row r="156" spans="1:12" ht="25.5">
      <c r="B156" s="16"/>
      <c r="C156" s="183" t="s">
        <v>89</v>
      </c>
      <c r="D156" s="183"/>
      <c r="E156" s="183"/>
      <c r="F156" s="183"/>
      <c r="G156" s="183"/>
      <c r="H156" s="183"/>
      <c r="I156" s="183"/>
      <c r="J156" s="183"/>
      <c r="K156" s="183"/>
      <c r="L156" s="183"/>
    </row>
    <row r="157" spans="1:12" ht="25.5">
      <c r="B157" s="16"/>
      <c r="C157" s="183" t="s">
        <v>154</v>
      </c>
      <c r="D157" s="183"/>
      <c r="E157" s="183"/>
      <c r="F157" s="183"/>
      <c r="G157" s="183"/>
      <c r="H157" s="183"/>
      <c r="I157" s="183"/>
      <c r="J157" s="183"/>
      <c r="K157" s="183"/>
      <c r="L157" s="183"/>
    </row>
    <row r="158" spans="1:12" ht="41.25" customHeight="1">
      <c r="A158" s="1"/>
      <c r="C158" s="182" t="s">
        <v>90</v>
      </c>
      <c r="D158" s="182"/>
      <c r="E158" s="182"/>
      <c r="F158" s="182"/>
      <c r="G158" s="182"/>
      <c r="H158" s="182"/>
      <c r="I158" s="182"/>
      <c r="J158" s="182"/>
      <c r="K158" s="182"/>
      <c r="L158" s="182"/>
    </row>
    <row r="159" spans="1:12" ht="61.5" customHeight="1">
      <c r="B159" s="16"/>
      <c r="C159" s="183" t="s">
        <v>91</v>
      </c>
      <c r="D159" s="183"/>
      <c r="E159" s="183"/>
      <c r="F159" s="183"/>
      <c r="G159" s="183"/>
      <c r="H159" s="183"/>
      <c r="I159" s="183"/>
      <c r="J159" s="183"/>
      <c r="K159" s="183"/>
      <c r="L159" s="183"/>
    </row>
    <row r="160" spans="1:12" ht="27.75" customHeight="1">
      <c r="C160" s="182" t="s">
        <v>92</v>
      </c>
      <c r="D160" s="182"/>
      <c r="E160" s="182"/>
      <c r="F160" s="182"/>
      <c r="G160" s="182"/>
      <c r="H160" s="182"/>
      <c r="I160" s="182"/>
      <c r="J160" s="182"/>
      <c r="K160" s="182"/>
      <c r="L160" s="182"/>
    </row>
    <row r="161" spans="2:12" ht="26.25" customHeight="1">
      <c r="B161" s="17"/>
      <c r="C161" s="183" t="s">
        <v>169</v>
      </c>
      <c r="D161" s="183"/>
      <c r="E161" s="183"/>
      <c r="F161" s="183"/>
      <c r="G161" s="183"/>
      <c r="H161" s="183"/>
      <c r="I161" s="183"/>
      <c r="J161" s="183"/>
      <c r="K161" s="183"/>
      <c r="L161" s="183"/>
    </row>
    <row r="162" spans="2:12" ht="39" customHeight="1">
      <c r="B162" s="17"/>
      <c r="C162" s="183" t="s">
        <v>93</v>
      </c>
      <c r="D162" s="183"/>
      <c r="E162" s="183"/>
      <c r="F162" s="183"/>
      <c r="G162" s="183"/>
      <c r="H162" s="183"/>
      <c r="I162" s="183"/>
      <c r="J162" s="183"/>
      <c r="K162" s="183"/>
      <c r="L162" s="183"/>
    </row>
    <row r="163" spans="2:12" ht="87" customHeight="1">
      <c r="B163" s="17"/>
      <c r="C163" s="183" t="s">
        <v>185</v>
      </c>
      <c r="D163" s="183"/>
      <c r="E163" s="183"/>
      <c r="F163" s="183"/>
      <c r="G163" s="183"/>
      <c r="H163" s="183"/>
      <c r="I163" s="183"/>
      <c r="J163" s="183"/>
      <c r="K163" s="183"/>
      <c r="L163" s="183"/>
    </row>
    <row r="164" spans="2:12" ht="81.75" customHeight="1">
      <c r="B164" s="17"/>
      <c r="C164" s="183" t="s">
        <v>117</v>
      </c>
      <c r="D164" s="183"/>
      <c r="E164" s="183"/>
      <c r="F164" s="183"/>
      <c r="G164" s="183"/>
      <c r="H164" s="183"/>
      <c r="I164" s="183"/>
      <c r="J164" s="183"/>
      <c r="K164" s="183"/>
      <c r="L164" s="183"/>
    </row>
    <row r="165" spans="2:12" ht="26.25">
      <c r="C165" s="184" t="s">
        <v>94</v>
      </c>
      <c r="D165" s="184"/>
      <c r="E165" s="184"/>
      <c r="F165" s="184"/>
      <c r="G165" s="184"/>
      <c r="H165" s="184"/>
      <c r="I165" s="184"/>
      <c r="J165" s="184"/>
      <c r="K165" s="184"/>
      <c r="L165" s="184"/>
    </row>
    <row r="166" spans="2:12" ht="60.75" customHeight="1">
      <c r="B166" s="17"/>
      <c r="C166" s="183" t="s">
        <v>95</v>
      </c>
      <c r="D166" s="183"/>
      <c r="E166" s="183"/>
      <c r="F166" s="183"/>
      <c r="G166" s="183"/>
      <c r="H166" s="183"/>
      <c r="I166" s="183"/>
      <c r="J166" s="183"/>
      <c r="K166" s="183"/>
      <c r="L166" s="183"/>
    </row>
    <row r="167" spans="2:12" ht="26.25">
      <c r="C167" s="182" t="s">
        <v>188</v>
      </c>
      <c r="D167" s="182"/>
      <c r="E167" s="182"/>
      <c r="F167" s="182"/>
      <c r="G167" s="182"/>
      <c r="H167" s="182"/>
      <c r="I167" s="182"/>
      <c r="J167" s="182"/>
      <c r="K167" s="182"/>
      <c r="L167" s="182"/>
    </row>
    <row r="168" spans="2:12" ht="42.75" customHeight="1">
      <c r="B168" s="24"/>
      <c r="C168" s="185" t="s">
        <v>96</v>
      </c>
      <c r="D168" s="185"/>
      <c r="E168" s="185"/>
      <c r="F168" s="185"/>
      <c r="G168" s="185"/>
      <c r="H168" s="185"/>
      <c r="I168" s="185"/>
      <c r="J168" s="185"/>
      <c r="K168" s="185"/>
      <c r="L168" s="185"/>
    </row>
    <row r="169" spans="2:12" ht="26.25">
      <c r="C169" s="182" t="s">
        <v>97</v>
      </c>
      <c r="D169" s="182"/>
      <c r="E169" s="182"/>
      <c r="F169" s="182"/>
      <c r="G169" s="182"/>
      <c r="H169" s="182"/>
      <c r="I169" s="182"/>
      <c r="J169" s="182"/>
      <c r="K169" s="182"/>
      <c r="L169" s="182"/>
    </row>
    <row r="170" spans="2:12" ht="56.25" customHeight="1">
      <c r="B170" s="17"/>
      <c r="C170" s="183" t="s">
        <v>98</v>
      </c>
      <c r="D170" s="183"/>
      <c r="E170" s="183"/>
      <c r="F170" s="183"/>
      <c r="G170" s="183"/>
      <c r="H170" s="183"/>
      <c r="I170" s="183"/>
      <c r="J170" s="183"/>
      <c r="K170" s="183"/>
      <c r="L170" s="183"/>
    </row>
    <row r="171" spans="2:12" ht="26.25">
      <c r="C171" s="182" t="s">
        <v>99</v>
      </c>
      <c r="D171" s="182"/>
      <c r="E171" s="182"/>
      <c r="F171" s="182"/>
      <c r="G171" s="182"/>
      <c r="H171" s="182"/>
      <c r="I171" s="182"/>
      <c r="J171" s="182"/>
      <c r="K171" s="182"/>
      <c r="L171" s="182"/>
    </row>
    <row r="172" spans="2:12" ht="33" customHeight="1">
      <c r="B172" s="17"/>
      <c r="C172" s="183" t="s">
        <v>155</v>
      </c>
      <c r="D172" s="183"/>
      <c r="E172" s="183"/>
      <c r="F172" s="183"/>
      <c r="G172" s="183"/>
      <c r="H172" s="183"/>
      <c r="I172" s="183"/>
      <c r="J172" s="183"/>
      <c r="K172" s="183"/>
      <c r="L172" s="183"/>
    </row>
    <row r="173" spans="2:12" ht="26.25">
      <c r="C173" s="182" t="s">
        <v>100</v>
      </c>
      <c r="D173" s="182"/>
      <c r="E173" s="182"/>
      <c r="F173" s="182"/>
      <c r="G173" s="182"/>
      <c r="H173" s="182"/>
      <c r="I173" s="182"/>
      <c r="J173" s="182"/>
      <c r="K173" s="182"/>
      <c r="L173" s="182"/>
    </row>
    <row r="174" spans="2:12" ht="38.25" customHeight="1">
      <c r="C174" s="183" t="s">
        <v>206</v>
      </c>
      <c r="D174" s="183"/>
      <c r="E174" s="183"/>
      <c r="F174" s="183"/>
      <c r="G174" s="183"/>
      <c r="H174" s="183"/>
      <c r="I174" s="183"/>
      <c r="J174" s="183"/>
      <c r="K174" s="183"/>
      <c r="L174" s="16"/>
    </row>
    <row r="175" spans="2:12" ht="25.5">
      <c r="C175" s="182" t="s">
        <v>101</v>
      </c>
      <c r="D175" s="338"/>
      <c r="E175" s="338"/>
      <c r="F175" s="338"/>
      <c r="G175" s="338"/>
      <c r="H175" s="338"/>
      <c r="I175" s="338"/>
      <c r="J175" s="338"/>
      <c r="K175" s="338"/>
      <c r="L175" s="338"/>
    </row>
    <row r="176" spans="2:12" ht="84.75" customHeight="1">
      <c r="C176" s="183" t="s">
        <v>189</v>
      </c>
      <c r="D176" s="183"/>
      <c r="E176" s="183"/>
      <c r="F176" s="183"/>
      <c r="G176" s="183"/>
      <c r="H176" s="183"/>
      <c r="I176" s="183"/>
      <c r="J176" s="183"/>
      <c r="K176" s="183"/>
      <c r="L176" s="183"/>
    </row>
    <row r="177" spans="3:12" ht="26.25">
      <c r="C177" s="182" t="s">
        <v>103</v>
      </c>
      <c r="D177" s="182"/>
      <c r="E177" s="182"/>
      <c r="F177" s="182"/>
      <c r="G177" s="182"/>
      <c r="H177" s="182"/>
      <c r="I177" s="182"/>
      <c r="J177" s="182"/>
      <c r="K177" s="182"/>
      <c r="L177" s="182"/>
    </row>
    <row r="178" spans="3:12" ht="111.75" customHeight="1">
      <c r="C178" s="183" t="s">
        <v>137</v>
      </c>
      <c r="D178" s="183"/>
      <c r="E178" s="183"/>
      <c r="F178" s="183"/>
      <c r="G178" s="183"/>
      <c r="H178" s="183"/>
      <c r="I178" s="183"/>
      <c r="J178" s="183"/>
      <c r="K178" s="183"/>
      <c r="L178" s="183"/>
    </row>
    <row r="179" spans="3:12" ht="25.5" customHeight="1">
      <c r="C179" s="182" t="s">
        <v>104</v>
      </c>
      <c r="D179" s="182"/>
      <c r="E179" s="182"/>
      <c r="F179" s="182"/>
      <c r="G179" s="182"/>
      <c r="H179" s="182"/>
      <c r="I179" s="182"/>
      <c r="J179" s="182"/>
      <c r="K179" s="182"/>
      <c r="L179" s="182"/>
    </row>
    <row r="180" spans="3:12" ht="72" customHeight="1">
      <c r="C180" s="183" t="s">
        <v>102</v>
      </c>
      <c r="D180" s="183"/>
      <c r="E180" s="183"/>
      <c r="F180" s="183"/>
      <c r="G180" s="183"/>
      <c r="H180" s="183"/>
      <c r="I180" s="183"/>
      <c r="J180" s="183"/>
      <c r="K180" s="183"/>
      <c r="L180" s="183"/>
    </row>
    <row r="181" spans="3:12" ht="78.75" customHeight="1">
      <c r="C181" s="183" t="s">
        <v>184</v>
      </c>
      <c r="D181" s="183"/>
      <c r="E181" s="183"/>
      <c r="F181" s="183"/>
      <c r="G181" s="183"/>
      <c r="H181" s="183"/>
      <c r="I181" s="183"/>
      <c r="J181" s="183"/>
      <c r="K181" s="183"/>
      <c r="L181" s="183"/>
    </row>
    <row r="182" spans="3:12" ht="24.75" customHeight="1">
      <c r="C182" s="182" t="s">
        <v>106</v>
      </c>
      <c r="D182" s="182"/>
      <c r="E182" s="182"/>
      <c r="F182" s="182"/>
      <c r="G182" s="182"/>
      <c r="H182" s="182"/>
      <c r="I182" s="182"/>
      <c r="J182" s="182"/>
      <c r="K182" s="182"/>
      <c r="L182" s="182"/>
    </row>
    <row r="183" spans="3:12" ht="57.75" customHeight="1">
      <c r="C183" s="183" t="s">
        <v>201</v>
      </c>
      <c r="D183" s="183"/>
      <c r="E183" s="183"/>
      <c r="F183" s="183"/>
      <c r="G183" s="183"/>
      <c r="H183" s="183"/>
      <c r="I183" s="183"/>
      <c r="J183" s="183"/>
      <c r="K183" s="183"/>
      <c r="L183" s="183"/>
    </row>
    <row r="184" spans="3:12" ht="39" customHeight="1">
      <c r="C184" s="182" t="s">
        <v>108</v>
      </c>
      <c r="D184" s="182"/>
      <c r="E184" s="182"/>
      <c r="F184" s="182"/>
      <c r="G184" s="182"/>
      <c r="H184" s="182"/>
      <c r="I184" s="182"/>
      <c r="J184" s="182"/>
      <c r="K184" s="182"/>
      <c r="L184" s="182"/>
    </row>
    <row r="185" spans="3:12" ht="54.75" customHeight="1">
      <c r="C185" s="311" t="s">
        <v>105</v>
      </c>
      <c r="D185" s="311"/>
      <c r="E185" s="311"/>
      <c r="F185" s="311"/>
      <c r="G185" s="311"/>
      <c r="H185" s="311"/>
      <c r="I185" s="311"/>
      <c r="J185" s="311"/>
      <c r="K185" s="311"/>
      <c r="L185" s="311"/>
    </row>
    <row r="186" spans="3:12" ht="34.5" customHeight="1">
      <c r="C186" s="182" t="s">
        <v>207</v>
      </c>
      <c r="D186" s="182"/>
      <c r="E186" s="182"/>
      <c r="F186" s="182"/>
      <c r="G186" s="182"/>
      <c r="H186" s="182"/>
      <c r="I186" s="182"/>
      <c r="J186" s="182"/>
      <c r="K186" s="182"/>
      <c r="L186" s="182"/>
    </row>
    <row r="187" spans="3:12" ht="76.5" customHeight="1">
      <c r="C187" s="183" t="s">
        <v>107</v>
      </c>
      <c r="D187" s="183"/>
      <c r="E187" s="183"/>
      <c r="F187" s="183"/>
      <c r="G187" s="183"/>
      <c r="H187" s="183"/>
      <c r="I187" s="183"/>
      <c r="J187" s="183"/>
      <c r="K187" s="183"/>
      <c r="L187" s="183"/>
    </row>
    <row r="188" spans="3:12" ht="64.5" customHeight="1">
      <c r="C188" s="183" t="s">
        <v>156</v>
      </c>
      <c r="D188" s="183"/>
      <c r="E188" s="183"/>
      <c r="F188" s="183"/>
      <c r="G188" s="183"/>
      <c r="H188" s="183"/>
      <c r="I188" s="183"/>
      <c r="J188" s="183"/>
      <c r="K188" s="183"/>
      <c r="L188" s="183"/>
    </row>
    <row r="189" spans="3:12" ht="27" customHeight="1">
      <c r="C189" s="182" t="s">
        <v>152</v>
      </c>
      <c r="D189" s="182"/>
      <c r="E189" s="182"/>
      <c r="F189" s="182"/>
      <c r="G189" s="182"/>
      <c r="H189" s="182"/>
      <c r="I189" s="182"/>
      <c r="J189" s="182"/>
      <c r="K189" s="182"/>
      <c r="L189" s="182"/>
    </row>
    <row r="190" spans="3:12" ht="114" customHeight="1">
      <c r="C190" s="343" t="s">
        <v>200</v>
      </c>
      <c r="D190" s="344"/>
      <c r="E190" s="344"/>
      <c r="F190" s="344"/>
      <c r="G190" s="344"/>
      <c r="H190" s="344"/>
      <c r="I190" s="344"/>
      <c r="J190" s="344"/>
      <c r="K190" s="344"/>
      <c r="L190" s="344"/>
    </row>
    <row r="191" spans="3:12" ht="42" customHeight="1">
      <c r="C191" s="73"/>
      <c r="D191" s="74"/>
      <c r="E191" s="74"/>
      <c r="F191" s="74"/>
      <c r="G191" s="74"/>
      <c r="H191" s="74"/>
      <c r="I191" s="74"/>
      <c r="J191" s="74"/>
      <c r="K191" s="74"/>
      <c r="L191" s="109"/>
    </row>
    <row r="192" spans="3:12" ht="54" customHeight="1" thickBot="1">
      <c r="C192" s="340" t="s">
        <v>209</v>
      </c>
      <c r="D192" s="340"/>
      <c r="E192" s="340"/>
      <c r="F192" s="340"/>
      <c r="G192" s="340"/>
      <c r="H192" s="340"/>
      <c r="I192" s="340"/>
      <c r="J192" s="340"/>
      <c r="K192" s="340"/>
      <c r="L192" s="340"/>
    </row>
    <row r="193" spans="3:12" ht="56.25" customHeight="1" thickTop="1" thickBot="1">
      <c r="C193" s="75" t="s">
        <v>37</v>
      </c>
      <c r="D193" s="76" t="s">
        <v>37</v>
      </c>
      <c r="E193" s="250" t="s">
        <v>14</v>
      </c>
      <c r="F193" s="250"/>
      <c r="G193" s="250"/>
      <c r="H193" s="250"/>
      <c r="I193" s="250"/>
      <c r="J193" s="65" t="s">
        <v>199</v>
      </c>
      <c r="K193" s="23"/>
      <c r="L193" s="5"/>
    </row>
    <row r="194" spans="3:12" ht="34.5" customHeight="1" thickTop="1" thickBot="1">
      <c r="C194" s="77"/>
      <c r="D194" s="341" t="s">
        <v>109</v>
      </c>
      <c r="E194" s="341"/>
      <c r="F194" s="341"/>
      <c r="G194" s="341"/>
      <c r="H194" s="341"/>
      <c r="I194" s="341"/>
      <c r="J194" s="78"/>
      <c r="K194" s="23"/>
      <c r="L194" s="5"/>
    </row>
    <row r="195" spans="3:12" ht="35.25" customHeight="1" thickTop="1">
      <c r="C195" s="37">
        <v>411</v>
      </c>
      <c r="D195" s="339" t="s">
        <v>38</v>
      </c>
      <c r="E195" s="339"/>
      <c r="F195" s="339"/>
      <c r="G195" s="339"/>
      <c r="H195" s="339"/>
      <c r="I195" s="339"/>
      <c r="J195" s="38">
        <f>SUM(J196:J200)</f>
        <v>399100</v>
      </c>
      <c r="K195" s="5"/>
      <c r="L195" s="5"/>
    </row>
    <row r="196" spans="3:12" ht="28.5" customHeight="1">
      <c r="C196" s="32"/>
      <c r="D196" s="6">
        <v>4111</v>
      </c>
      <c r="E196" s="189" t="s">
        <v>39</v>
      </c>
      <c r="F196" s="189"/>
      <c r="G196" s="189"/>
      <c r="H196" s="189"/>
      <c r="I196" s="189"/>
      <c r="J196" s="51">
        <v>330000</v>
      </c>
      <c r="K196" s="5"/>
      <c r="L196" s="5"/>
    </row>
    <row r="197" spans="3:12" ht="27.75" customHeight="1">
      <c r="C197" s="32"/>
      <c r="D197" s="6">
        <v>4112</v>
      </c>
      <c r="E197" s="189" t="s">
        <v>40</v>
      </c>
      <c r="F197" s="189"/>
      <c r="G197" s="189"/>
      <c r="H197" s="189"/>
      <c r="I197" s="189"/>
      <c r="J197" s="51">
        <v>20000</v>
      </c>
      <c r="K197" s="5"/>
      <c r="L197" s="5"/>
    </row>
    <row r="198" spans="3:12" ht="31.5" customHeight="1">
      <c r="C198" s="32"/>
      <c r="D198" s="6">
        <v>4113</v>
      </c>
      <c r="E198" s="189" t="s">
        <v>41</v>
      </c>
      <c r="F198" s="189"/>
      <c r="G198" s="189"/>
      <c r="H198" s="189"/>
      <c r="I198" s="189"/>
      <c r="J198" s="51">
        <v>41000</v>
      </c>
      <c r="K198" s="5"/>
      <c r="L198" s="5"/>
    </row>
    <row r="199" spans="3:12" ht="27" customHeight="1">
      <c r="C199" s="32"/>
      <c r="D199" s="6">
        <v>4114</v>
      </c>
      <c r="E199" s="189" t="s">
        <v>42</v>
      </c>
      <c r="F199" s="189"/>
      <c r="G199" s="189"/>
      <c r="H199" s="189"/>
      <c r="I199" s="189"/>
      <c r="J199" s="51">
        <v>6500</v>
      </c>
      <c r="K199" s="5"/>
      <c r="L199" s="5"/>
    </row>
    <row r="200" spans="3:12" ht="26.25" customHeight="1">
      <c r="C200" s="32"/>
      <c r="D200" s="6">
        <v>4115</v>
      </c>
      <c r="E200" s="189" t="s">
        <v>43</v>
      </c>
      <c r="F200" s="189"/>
      <c r="G200" s="189"/>
      <c r="H200" s="189"/>
      <c r="I200" s="189"/>
      <c r="J200" s="51">
        <v>1600</v>
      </c>
      <c r="K200" s="5"/>
      <c r="L200" s="5"/>
    </row>
    <row r="201" spans="3:12" ht="26.25" customHeight="1">
      <c r="C201" s="32">
        <v>412</v>
      </c>
      <c r="D201" s="190" t="s">
        <v>44</v>
      </c>
      <c r="E201" s="190"/>
      <c r="F201" s="190"/>
      <c r="G201" s="190"/>
      <c r="H201" s="190"/>
      <c r="I201" s="190"/>
      <c r="J201" s="33">
        <f>SUM(J202:J205)</f>
        <v>12500</v>
      </c>
      <c r="K201" s="5"/>
      <c r="L201" s="5"/>
    </row>
    <row r="202" spans="3:12" ht="26.25" customHeight="1">
      <c r="C202" s="32"/>
      <c r="D202" s="6">
        <v>4123</v>
      </c>
      <c r="E202" s="186" t="s">
        <v>45</v>
      </c>
      <c r="F202" s="186"/>
      <c r="G202" s="186"/>
      <c r="H202" s="186"/>
      <c r="I202" s="186"/>
      <c r="J202" s="25">
        <v>0</v>
      </c>
      <c r="K202" s="23"/>
      <c r="L202" s="5"/>
    </row>
    <row r="203" spans="3:12" ht="26.25" customHeight="1">
      <c r="C203" s="32"/>
      <c r="D203" s="6">
        <v>4124</v>
      </c>
      <c r="E203" s="307" t="s">
        <v>202</v>
      </c>
      <c r="F203" s="308"/>
      <c r="G203" s="308"/>
      <c r="H203" s="308"/>
      <c r="I203" s="309"/>
      <c r="J203" s="25">
        <v>500</v>
      </c>
      <c r="K203" s="23"/>
      <c r="L203" s="5"/>
    </row>
    <row r="204" spans="3:12" ht="26.25" customHeight="1">
      <c r="C204" s="32"/>
      <c r="D204" s="6">
        <v>4125</v>
      </c>
      <c r="E204" s="307" t="s">
        <v>203</v>
      </c>
      <c r="F204" s="308"/>
      <c r="G204" s="308"/>
      <c r="H204" s="308"/>
      <c r="I204" s="309"/>
      <c r="J204" s="25">
        <v>2000</v>
      </c>
      <c r="K204" s="23"/>
      <c r="L204" s="5"/>
    </row>
    <row r="205" spans="3:12" ht="27.75" customHeight="1">
      <c r="C205" s="32"/>
      <c r="D205" s="6">
        <v>4127</v>
      </c>
      <c r="E205" s="186" t="s">
        <v>47</v>
      </c>
      <c r="F205" s="186"/>
      <c r="G205" s="186"/>
      <c r="H205" s="186"/>
      <c r="I205" s="186"/>
      <c r="J205" s="25">
        <v>10000</v>
      </c>
      <c r="K205" s="23"/>
      <c r="L205" s="5"/>
    </row>
    <row r="206" spans="3:12" ht="26.25" customHeight="1">
      <c r="C206" s="32">
        <v>413</v>
      </c>
      <c r="D206" s="190" t="s">
        <v>48</v>
      </c>
      <c r="E206" s="190"/>
      <c r="F206" s="190"/>
      <c r="G206" s="190"/>
      <c r="H206" s="190"/>
      <c r="I206" s="190"/>
      <c r="J206" s="26">
        <f>SUM(J207)</f>
        <v>55000</v>
      </c>
      <c r="K206" s="23"/>
      <c r="L206" s="5"/>
    </row>
    <row r="207" spans="3:12" ht="30" customHeight="1">
      <c r="C207" s="32"/>
      <c r="D207" s="6">
        <v>4135</v>
      </c>
      <c r="E207" s="186" t="s">
        <v>51</v>
      </c>
      <c r="F207" s="186"/>
      <c r="G207" s="186"/>
      <c r="H207" s="186"/>
      <c r="I207" s="186"/>
      <c r="J207" s="25">
        <v>55000</v>
      </c>
      <c r="K207" s="23"/>
      <c r="L207" s="5"/>
    </row>
    <row r="208" spans="3:12" ht="28.5" customHeight="1">
      <c r="C208" s="32">
        <v>414</v>
      </c>
      <c r="D208" s="190" t="s">
        <v>52</v>
      </c>
      <c r="E208" s="190"/>
      <c r="F208" s="190"/>
      <c r="G208" s="190"/>
      <c r="H208" s="190"/>
      <c r="I208" s="190"/>
      <c r="J208" s="26">
        <f>SUM(J209:J212)</f>
        <v>83000</v>
      </c>
      <c r="K208" s="23"/>
      <c r="L208" s="5"/>
    </row>
    <row r="209" spans="3:12" ht="25.5" customHeight="1">
      <c r="C209" s="32"/>
      <c r="D209" s="6">
        <v>4141</v>
      </c>
      <c r="E209" s="189" t="s">
        <v>53</v>
      </c>
      <c r="F209" s="189"/>
      <c r="G209" s="189"/>
      <c r="H209" s="189"/>
      <c r="I209" s="189"/>
      <c r="J209" s="25">
        <v>4000</v>
      </c>
      <c r="K209" s="23"/>
      <c r="L209" s="5"/>
    </row>
    <row r="210" spans="3:12" ht="26.25" customHeight="1">
      <c r="C210" s="32"/>
      <c r="D210" s="6">
        <v>4142</v>
      </c>
      <c r="E210" s="189" t="s">
        <v>54</v>
      </c>
      <c r="F210" s="189"/>
      <c r="G210" s="189"/>
      <c r="H210" s="189"/>
      <c r="I210" s="189"/>
      <c r="J210" s="25">
        <v>18000</v>
      </c>
      <c r="K210" s="23"/>
      <c r="L210" s="5"/>
    </row>
    <row r="211" spans="3:12" ht="30" customHeight="1">
      <c r="C211" s="32"/>
      <c r="D211" s="6">
        <v>4148</v>
      </c>
      <c r="E211" s="189" t="s">
        <v>58</v>
      </c>
      <c r="F211" s="189"/>
      <c r="G211" s="189"/>
      <c r="H211" s="189"/>
      <c r="I211" s="189"/>
      <c r="J211" s="25">
        <v>1000</v>
      </c>
      <c r="K211" s="23"/>
      <c r="L211" s="5"/>
    </row>
    <row r="212" spans="3:12" ht="28.5" customHeight="1">
      <c r="C212" s="32"/>
      <c r="D212" s="6">
        <v>4149</v>
      </c>
      <c r="E212" s="189" t="s">
        <v>59</v>
      </c>
      <c r="F212" s="189"/>
      <c r="G212" s="189"/>
      <c r="H212" s="189"/>
      <c r="I212" s="189"/>
      <c r="J212" s="25">
        <v>60000</v>
      </c>
      <c r="K212" s="23"/>
      <c r="L212" s="5"/>
    </row>
    <row r="213" spans="3:12" ht="30.75" customHeight="1">
      <c r="C213" s="32">
        <v>415</v>
      </c>
      <c r="D213" s="304" t="s">
        <v>60</v>
      </c>
      <c r="E213" s="305"/>
      <c r="F213" s="305"/>
      <c r="G213" s="305"/>
      <c r="H213" s="305"/>
      <c r="I213" s="306"/>
      <c r="J213" s="26">
        <f>SUM(J214:J216)</f>
        <v>29500</v>
      </c>
      <c r="K213" s="23"/>
      <c r="L213" s="5"/>
    </row>
    <row r="214" spans="3:12" ht="30.75" customHeight="1">
      <c r="C214" s="32"/>
      <c r="D214" s="6">
        <v>4152</v>
      </c>
      <c r="E214" s="189" t="s">
        <v>61</v>
      </c>
      <c r="F214" s="189"/>
      <c r="G214" s="189"/>
      <c r="H214" s="189"/>
      <c r="I214" s="189"/>
      <c r="J214" s="27">
        <v>7000</v>
      </c>
      <c r="K214" s="23"/>
      <c r="L214" s="5"/>
    </row>
    <row r="215" spans="3:12" ht="31.5" customHeight="1">
      <c r="C215" s="32"/>
      <c r="D215" s="6">
        <v>41531</v>
      </c>
      <c r="E215" s="189" t="s">
        <v>62</v>
      </c>
      <c r="F215" s="189"/>
      <c r="G215" s="189"/>
      <c r="H215" s="189"/>
      <c r="I215" s="189"/>
      <c r="J215" s="27">
        <v>20000</v>
      </c>
      <c r="K215" s="23"/>
      <c r="L215" s="5"/>
    </row>
    <row r="216" spans="3:12" ht="26.25" customHeight="1">
      <c r="C216" s="32"/>
      <c r="D216" s="6">
        <v>41532</v>
      </c>
      <c r="E216" s="189" t="s">
        <v>63</v>
      </c>
      <c r="F216" s="189"/>
      <c r="G216" s="189"/>
      <c r="H216" s="189"/>
      <c r="I216" s="189"/>
      <c r="J216" s="27">
        <v>2500</v>
      </c>
      <c r="K216" s="23"/>
      <c r="L216" s="5"/>
    </row>
    <row r="217" spans="3:12" ht="28.5" customHeight="1">
      <c r="C217" s="32">
        <v>419</v>
      </c>
      <c r="D217" s="190" t="s">
        <v>66</v>
      </c>
      <c r="E217" s="190"/>
      <c r="F217" s="190"/>
      <c r="G217" s="190"/>
      <c r="H217" s="190"/>
      <c r="I217" s="190"/>
      <c r="J217" s="26">
        <f>SUM(J218)</f>
        <v>40000</v>
      </c>
      <c r="K217" s="23"/>
      <c r="L217" s="5"/>
    </row>
    <row r="218" spans="3:12" ht="27" customHeight="1">
      <c r="C218" s="32"/>
      <c r="D218" s="6">
        <v>4191</v>
      </c>
      <c r="E218" s="186" t="s">
        <v>67</v>
      </c>
      <c r="F218" s="186"/>
      <c r="G218" s="186"/>
      <c r="H218" s="186"/>
      <c r="I218" s="186"/>
      <c r="J218" s="25">
        <v>40000</v>
      </c>
      <c r="K218" s="117"/>
      <c r="L218" s="5"/>
    </row>
    <row r="219" spans="3:12" ht="59.25" customHeight="1">
      <c r="C219" s="32">
        <v>431</v>
      </c>
      <c r="D219" s="194" t="s">
        <v>10</v>
      </c>
      <c r="E219" s="194"/>
      <c r="F219" s="194"/>
      <c r="G219" s="194"/>
      <c r="H219" s="194"/>
      <c r="I219" s="194"/>
      <c r="J219" s="53">
        <f>SUM(J220:J222)</f>
        <v>111000</v>
      </c>
      <c r="K219" s="23"/>
      <c r="L219" s="5"/>
    </row>
    <row r="220" spans="3:12" ht="25.5">
      <c r="C220" s="32"/>
      <c r="D220" s="6">
        <v>4318</v>
      </c>
      <c r="E220" s="186" t="s">
        <v>76</v>
      </c>
      <c r="F220" s="186"/>
      <c r="G220" s="186"/>
      <c r="H220" s="186"/>
      <c r="I220" s="186"/>
      <c r="J220" s="25">
        <v>2000</v>
      </c>
      <c r="K220" s="23"/>
      <c r="L220" s="5"/>
    </row>
    <row r="221" spans="3:12" ht="25.5">
      <c r="C221" s="36"/>
      <c r="D221" s="6">
        <v>43181</v>
      </c>
      <c r="E221" s="186" t="s">
        <v>77</v>
      </c>
      <c r="F221" s="186"/>
      <c r="G221" s="186"/>
      <c r="H221" s="186"/>
      <c r="I221" s="186"/>
      <c r="J221" s="158">
        <v>9000</v>
      </c>
      <c r="K221" s="164"/>
      <c r="L221" s="5"/>
    </row>
    <row r="222" spans="3:12" ht="26.25" thickBot="1">
      <c r="C222" s="159"/>
      <c r="D222" s="160">
        <v>4319</v>
      </c>
      <c r="E222" s="253" t="s">
        <v>78</v>
      </c>
      <c r="F222" s="254"/>
      <c r="G222" s="254"/>
      <c r="H222" s="254"/>
      <c r="I222" s="255"/>
      <c r="J222" s="161">
        <v>100000</v>
      </c>
      <c r="K222" s="164"/>
      <c r="L222" s="5"/>
    </row>
    <row r="223" spans="3:12" ht="27.75" thickTop="1" thickBot="1">
      <c r="C223" s="162">
        <v>4</v>
      </c>
      <c r="D223" s="348" t="s">
        <v>87</v>
      </c>
      <c r="E223" s="245"/>
      <c r="F223" s="245"/>
      <c r="G223" s="245"/>
      <c r="H223" s="245"/>
      <c r="I223" s="349"/>
      <c r="J223" s="163">
        <f>SUM(J195,J201,J206,J208,J213,J217,J219)</f>
        <v>730100</v>
      </c>
      <c r="K223" s="23"/>
      <c r="L223" s="5"/>
    </row>
    <row r="224" spans="3:12" ht="22.5" thickTop="1" thickBot="1">
      <c r="K224" s="23"/>
      <c r="L224" s="5"/>
    </row>
    <row r="225" spans="3:12" ht="52.5" thickTop="1" thickBot="1">
      <c r="C225" s="75" t="s">
        <v>37</v>
      </c>
      <c r="D225" s="76" t="s">
        <v>37</v>
      </c>
      <c r="E225" s="250" t="s">
        <v>14</v>
      </c>
      <c r="F225" s="250"/>
      <c r="G225" s="250"/>
      <c r="H225" s="250"/>
      <c r="I225" s="250"/>
      <c r="J225" s="65" t="s">
        <v>199</v>
      </c>
      <c r="K225" s="23"/>
      <c r="L225" s="5"/>
    </row>
    <row r="226" spans="3:12" ht="27.75" thickTop="1" thickBot="1">
      <c r="C226" s="77"/>
      <c r="D226" s="310" t="s">
        <v>110</v>
      </c>
      <c r="E226" s="310"/>
      <c r="F226" s="310"/>
      <c r="G226" s="310"/>
      <c r="H226" s="310"/>
      <c r="I226" s="310"/>
      <c r="J226" s="79"/>
      <c r="K226" s="23"/>
      <c r="L226" s="5"/>
    </row>
    <row r="227" spans="3:12" ht="27" thickTop="1">
      <c r="C227" s="37">
        <v>411</v>
      </c>
      <c r="D227" s="258" t="s">
        <v>38</v>
      </c>
      <c r="E227" s="258"/>
      <c r="F227" s="258"/>
      <c r="G227" s="258"/>
      <c r="H227" s="258"/>
      <c r="I227" s="258"/>
      <c r="J227" s="38">
        <f>SUM(J228:J232)</f>
        <v>89600</v>
      </c>
      <c r="K227" s="351"/>
      <c r="L227" s="5"/>
    </row>
    <row r="228" spans="3:12" ht="25.5">
      <c r="C228" s="32"/>
      <c r="D228" s="6">
        <v>4111</v>
      </c>
      <c r="E228" s="186" t="s">
        <v>39</v>
      </c>
      <c r="F228" s="186"/>
      <c r="G228" s="186"/>
      <c r="H228" s="186"/>
      <c r="I228" s="186"/>
      <c r="J228" s="29">
        <v>72000</v>
      </c>
      <c r="K228" s="351"/>
      <c r="L228" s="5"/>
    </row>
    <row r="229" spans="3:12" ht="25.5">
      <c r="C229" s="32"/>
      <c r="D229" s="6">
        <v>4112</v>
      </c>
      <c r="E229" s="186" t="s">
        <v>40</v>
      </c>
      <c r="F229" s="186"/>
      <c r="G229" s="186"/>
      <c r="H229" s="186"/>
      <c r="I229" s="186"/>
      <c r="J229" s="29">
        <v>6000</v>
      </c>
      <c r="K229" s="23"/>
      <c r="L229" s="5"/>
    </row>
    <row r="230" spans="3:12" ht="25.5">
      <c r="C230" s="32"/>
      <c r="D230" s="6">
        <v>4113</v>
      </c>
      <c r="E230" s="186" t="s">
        <v>41</v>
      </c>
      <c r="F230" s="186"/>
      <c r="G230" s="186"/>
      <c r="H230" s="186"/>
      <c r="I230" s="186"/>
      <c r="J230" s="29">
        <v>9000</v>
      </c>
      <c r="K230" s="23"/>
      <c r="L230" s="5"/>
    </row>
    <row r="231" spans="3:12" ht="25.5">
      <c r="C231" s="32"/>
      <c r="D231" s="6">
        <v>4114</v>
      </c>
      <c r="E231" s="186" t="s">
        <v>42</v>
      </c>
      <c r="F231" s="186"/>
      <c r="G231" s="186"/>
      <c r="H231" s="186"/>
      <c r="I231" s="186"/>
      <c r="J231" s="29">
        <v>2000</v>
      </c>
      <c r="K231" s="23"/>
      <c r="L231" s="5"/>
    </row>
    <row r="232" spans="3:12" ht="25.5">
      <c r="C232" s="32"/>
      <c r="D232" s="6">
        <v>4115</v>
      </c>
      <c r="E232" s="186" t="s">
        <v>43</v>
      </c>
      <c r="F232" s="186"/>
      <c r="G232" s="186"/>
      <c r="H232" s="186"/>
      <c r="I232" s="186"/>
      <c r="J232" s="29">
        <v>600</v>
      </c>
      <c r="K232" s="23"/>
      <c r="L232" s="5"/>
    </row>
    <row r="233" spans="3:12" ht="26.25">
      <c r="C233" s="32">
        <v>412</v>
      </c>
      <c r="D233" s="190" t="s">
        <v>44</v>
      </c>
      <c r="E233" s="190"/>
      <c r="F233" s="190"/>
      <c r="G233" s="190"/>
      <c r="H233" s="190"/>
      <c r="I233" s="190"/>
      <c r="J233" s="33">
        <f>SUM(J234:J235)</f>
        <v>103000</v>
      </c>
      <c r="K233" s="23"/>
      <c r="L233" s="5"/>
    </row>
    <row r="234" spans="3:12" ht="25.5">
      <c r="C234" s="32"/>
      <c r="D234" s="6">
        <v>4126</v>
      </c>
      <c r="E234" s="186" t="s">
        <v>46</v>
      </c>
      <c r="F234" s="186"/>
      <c r="G234" s="186"/>
      <c r="H234" s="186"/>
      <c r="I234" s="186"/>
      <c r="J234" s="25">
        <v>101000</v>
      </c>
      <c r="K234" s="23"/>
      <c r="L234" s="5"/>
    </row>
    <row r="235" spans="3:12" ht="25.5">
      <c r="C235" s="32"/>
      <c r="D235" s="6">
        <v>4127</v>
      </c>
      <c r="E235" s="186" t="s">
        <v>47</v>
      </c>
      <c r="F235" s="186"/>
      <c r="G235" s="186"/>
      <c r="H235" s="186"/>
      <c r="I235" s="186"/>
      <c r="J235" s="25">
        <v>2000</v>
      </c>
      <c r="K235" s="23"/>
      <c r="L235" s="5"/>
    </row>
    <row r="236" spans="3:12" ht="26.25">
      <c r="C236" s="32">
        <v>414</v>
      </c>
      <c r="D236" s="190" t="s">
        <v>52</v>
      </c>
      <c r="E236" s="190"/>
      <c r="F236" s="190"/>
      <c r="G236" s="190"/>
      <c r="H236" s="190"/>
      <c r="I236" s="190"/>
      <c r="J236" s="33">
        <f>SUM(J237:J240)</f>
        <v>6800</v>
      </c>
      <c r="K236" s="23"/>
      <c r="L236" s="5"/>
    </row>
    <row r="237" spans="3:12" ht="25.5">
      <c r="C237" s="32"/>
      <c r="D237" s="6">
        <v>4141</v>
      </c>
      <c r="E237" s="186" t="s">
        <v>53</v>
      </c>
      <c r="F237" s="186"/>
      <c r="G237" s="186"/>
      <c r="H237" s="186"/>
      <c r="I237" s="186"/>
      <c r="J237" s="29">
        <v>400</v>
      </c>
      <c r="K237" s="23"/>
      <c r="L237" s="5"/>
    </row>
    <row r="238" spans="3:12" ht="25.5">
      <c r="C238" s="32"/>
      <c r="D238" s="6">
        <v>4142</v>
      </c>
      <c r="E238" s="186" t="s">
        <v>54</v>
      </c>
      <c r="F238" s="186"/>
      <c r="G238" s="186"/>
      <c r="H238" s="186"/>
      <c r="I238" s="186"/>
      <c r="J238" s="29">
        <v>1300</v>
      </c>
      <c r="K238" s="23"/>
      <c r="L238" s="5"/>
    </row>
    <row r="239" spans="3:12" ht="25.5">
      <c r="C239" s="32"/>
      <c r="D239" s="6">
        <v>4148</v>
      </c>
      <c r="E239" s="186" t="s">
        <v>58</v>
      </c>
      <c r="F239" s="186"/>
      <c r="G239" s="186"/>
      <c r="H239" s="186"/>
      <c r="I239" s="186"/>
      <c r="J239" s="29">
        <v>100</v>
      </c>
      <c r="K239" s="23"/>
      <c r="L239" s="5"/>
    </row>
    <row r="240" spans="3:12" ht="26.25">
      <c r="C240" s="32"/>
      <c r="D240" s="6">
        <v>4149</v>
      </c>
      <c r="E240" s="186" t="s">
        <v>59</v>
      </c>
      <c r="F240" s="186"/>
      <c r="G240" s="186"/>
      <c r="H240" s="186"/>
      <c r="I240" s="186"/>
      <c r="J240" s="29">
        <v>5000</v>
      </c>
      <c r="K240" s="120"/>
      <c r="L240" s="5"/>
    </row>
    <row r="241" spans="3:12" ht="51" customHeight="1">
      <c r="C241" s="32">
        <v>431</v>
      </c>
      <c r="D241" s="194" t="s">
        <v>10</v>
      </c>
      <c r="E241" s="194"/>
      <c r="F241" s="194"/>
      <c r="G241" s="194"/>
      <c r="H241" s="194"/>
      <c r="I241" s="194"/>
      <c r="J241" s="54">
        <f>SUM(J242)</f>
        <v>1500</v>
      </c>
      <c r="K241" s="23"/>
      <c r="L241" s="5"/>
    </row>
    <row r="242" spans="3:12" ht="32.25" customHeight="1" thickBot="1">
      <c r="C242" s="36"/>
      <c r="D242" s="41">
        <v>43181</v>
      </c>
      <c r="E242" s="317" t="s">
        <v>77</v>
      </c>
      <c r="F242" s="318"/>
      <c r="G242" s="318"/>
      <c r="H242" s="318"/>
      <c r="I242" s="319"/>
      <c r="J242" s="56">
        <v>1500</v>
      </c>
      <c r="K242" s="23"/>
      <c r="L242" s="5"/>
    </row>
    <row r="243" spans="3:12" ht="33.75" customHeight="1" thickTop="1" thickBot="1">
      <c r="C243" s="80">
        <v>4</v>
      </c>
      <c r="D243" s="245" t="s">
        <v>87</v>
      </c>
      <c r="E243" s="245"/>
      <c r="F243" s="245"/>
      <c r="G243" s="245"/>
      <c r="H243" s="245"/>
      <c r="I243" s="245"/>
      <c r="J243" s="81">
        <f>SUM(J227,J233,J236,J241)</f>
        <v>200900</v>
      </c>
      <c r="K243" s="23"/>
      <c r="L243" s="5"/>
    </row>
    <row r="244" spans="3:12" ht="22.5" thickTop="1" thickBot="1">
      <c r="C244" s="11"/>
      <c r="D244" s="12"/>
      <c r="E244" s="12"/>
      <c r="F244" s="12"/>
      <c r="G244" s="12"/>
      <c r="H244" s="12"/>
      <c r="I244" s="12"/>
      <c r="J244" s="13"/>
      <c r="K244" s="23"/>
      <c r="L244" s="5"/>
    </row>
    <row r="245" spans="3:12" ht="52.5" thickTop="1" thickBot="1">
      <c r="C245" s="75" t="s">
        <v>37</v>
      </c>
      <c r="D245" s="76" t="s">
        <v>37</v>
      </c>
      <c r="E245" s="250" t="s">
        <v>14</v>
      </c>
      <c r="F245" s="250"/>
      <c r="G245" s="250"/>
      <c r="H245" s="250"/>
      <c r="I245" s="250"/>
      <c r="J245" s="65" t="s">
        <v>199</v>
      </c>
      <c r="K245" s="23"/>
      <c r="L245" s="5"/>
    </row>
    <row r="246" spans="3:12" ht="27.75" thickTop="1" thickBot="1">
      <c r="C246" s="77"/>
      <c r="D246" s="260" t="s">
        <v>111</v>
      </c>
      <c r="E246" s="260"/>
      <c r="F246" s="260"/>
      <c r="G246" s="260"/>
      <c r="H246" s="260"/>
      <c r="I246" s="260"/>
      <c r="J246" s="79"/>
      <c r="K246" s="23"/>
      <c r="L246" s="5"/>
    </row>
    <row r="247" spans="3:12" ht="27" thickTop="1">
      <c r="C247" s="37">
        <v>411</v>
      </c>
      <c r="D247" s="258" t="s">
        <v>38</v>
      </c>
      <c r="E247" s="258"/>
      <c r="F247" s="258"/>
      <c r="G247" s="258"/>
      <c r="H247" s="258"/>
      <c r="I247" s="258"/>
      <c r="J247" s="38">
        <f>SUM(J248:J252)</f>
        <v>43300</v>
      </c>
      <c r="K247" s="23"/>
      <c r="L247" s="5"/>
    </row>
    <row r="248" spans="3:12" ht="25.5">
      <c r="C248" s="32"/>
      <c r="D248" s="6">
        <v>4111</v>
      </c>
      <c r="E248" s="186" t="s">
        <v>39</v>
      </c>
      <c r="F248" s="186"/>
      <c r="G248" s="186"/>
      <c r="H248" s="186"/>
      <c r="I248" s="186"/>
      <c r="J248" s="29">
        <v>35000</v>
      </c>
      <c r="K248" s="23"/>
      <c r="L248" s="5"/>
    </row>
    <row r="249" spans="3:12" ht="25.5">
      <c r="C249" s="32"/>
      <c r="D249" s="6">
        <v>4112</v>
      </c>
      <c r="E249" s="186" t="s">
        <v>40</v>
      </c>
      <c r="F249" s="186"/>
      <c r="G249" s="186"/>
      <c r="H249" s="186"/>
      <c r="I249" s="186"/>
      <c r="J249" s="29">
        <v>2500</v>
      </c>
      <c r="K249" s="23"/>
      <c r="L249" s="5"/>
    </row>
    <row r="250" spans="3:12" ht="25.5">
      <c r="C250" s="32"/>
      <c r="D250" s="6">
        <v>4113</v>
      </c>
      <c r="E250" s="186" t="s">
        <v>41</v>
      </c>
      <c r="F250" s="186"/>
      <c r="G250" s="186"/>
      <c r="H250" s="186"/>
      <c r="I250" s="186"/>
      <c r="J250" s="29">
        <v>4500</v>
      </c>
      <c r="K250" s="23"/>
      <c r="L250" s="5"/>
    </row>
    <row r="251" spans="3:12" ht="25.5">
      <c r="C251" s="32"/>
      <c r="D251" s="6">
        <v>4114</v>
      </c>
      <c r="E251" s="186" t="s">
        <v>42</v>
      </c>
      <c r="F251" s="186"/>
      <c r="G251" s="186"/>
      <c r="H251" s="186"/>
      <c r="I251" s="186"/>
      <c r="J251" s="29">
        <v>1000</v>
      </c>
      <c r="K251" s="23"/>
      <c r="L251" s="5"/>
    </row>
    <row r="252" spans="3:12" ht="25.5">
      <c r="C252" s="32"/>
      <c r="D252" s="6">
        <v>4115</v>
      </c>
      <c r="E252" s="186" t="s">
        <v>43</v>
      </c>
      <c r="F252" s="186"/>
      <c r="G252" s="186"/>
      <c r="H252" s="186"/>
      <c r="I252" s="186"/>
      <c r="J252" s="29">
        <v>300</v>
      </c>
      <c r="K252" s="23"/>
      <c r="L252" s="5"/>
    </row>
    <row r="253" spans="3:12" ht="26.25">
      <c r="C253" s="32">
        <v>412</v>
      </c>
      <c r="D253" s="190" t="s">
        <v>44</v>
      </c>
      <c r="E253" s="190"/>
      <c r="F253" s="190"/>
      <c r="G253" s="190"/>
      <c r="H253" s="190"/>
      <c r="I253" s="190"/>
      <c r="J253" s="33">
        <f>SUM(J254:J254)</f>
        <v>600</v>
      </c>
      <c r="K253" s="23"/>
      <c r="L253" s="5"/>
    </row>
    <row r="254" spans="3:12" ht="25.5">
      <c r="C254" s="32"/>
      <c r="D254" s="6">
        <v>4127</v>
      </c>
      <c r="E254" s="186" t="s">
        <v>47</v>
      </c>
      <c r="F254" s="186"/>
      <c r="G254" s="186"/>
      <c r="H254" s="186"/>
      <c r="I254" s="186"/>
      <c r="J254" s="29">
        <v>600</v>
      </c>
      <c r="K254" s="23"/>
      <c r="L254" s="5"/>
    </row>
    <row r="255" spans="3:12" ht="26.25">
      <c r="C255" s="32">
        <v>414</v>
      </c>
      <c r="D255" s="190" t="s">
        <v>52</v>
      </c>
      <c r="E255" s="190"/>
      <c r="F255" s="190"/>
      <c r="G255" s="190"/>
      <c r="H255" s="190"/>
      <c r="I255" s="190"/>
      <c r="J255" s="33">
        <f>SUM(J256:J258)</f>
        <v>800</v>
      </c>
      <c r="K255" s="23"/>
      <c r="L255" s="5"/>
    </row>
    <row r="256" spans="3:12" ht="25.5">
      <c r="C256" s="32"/>
      <c r="D256" s="6">
        <v>4141</v>
      </c>
      <c r="E256" s="186" t="s">
        <v>53</v>
      </c>
      <c r="F256" s="186"/>
      <c r="G256" s="186"/>
      <c r="H256" s="186"/>
      <c r="I256" s="186"/>
      <c r="J256" s="29">
        <v>200</v>
      </c>
      <c r="K256" s="23"/>
      <c r="L256" s="5"/>
    </row>
    <row r="257" spans="3:12" ht="25.5">
      <c r="C257" s="32"/>
      <c r="D257" s="6">
        <v>4142</v>
      </c>
      <c r="E257" s="186" t="s">
        <v>54</v>
      </c>
      <c r="F257" s="186"/>
      <c r="G257" s="186"/>
      <c r="H257" s="186"/>
      <c r="I257" s="186"/>
      <c r="J257" s="29">
        <v>400</v>
      </c>
      <c r="K257" s="23"/>
      <c r="L257" s="5"/>
    </row>
    <row r="258" spans="3:12" ht="25.5">
      <c r="C258" s="32"/>
      <c r="D258" s="6">
        <v>4148</v>
      </c>
      <c r="E258" s="186" t="s">
        <v>58</v>
      </c>
      <c r="F258" s="186"/>
      <c r="G258" s="186"/>
      <c r="H258" s="186"/>
      <c r="I258" s="186"/>
      <c r="J258" s="29">
        <v>200</v>
      </c>
      <c r="K258" s="23"/>
      <c r="L258" s="5"/>
    </row>
    <row r="259" spans="3:12" ht="27" thickBot="1">
      <c r="C259" s="82">
        <v>4</v>
      </c>
      <c r="D259" s="333" t="s">
        <v>87</v>
      </c>
      <c r="E259" s="333"/>
      <c r="F259" s="333"/>
      <c r="G259" s="333"/>
      <c r="H259" s="333"/>
      <c r="I259" s="333"/>
      <c r="J259" s="83">
        <f>SUM(J247,J253,J255)</f>
        <v>44700</v>
      </c>
      <c r="K259" s="23"/>
      <c r="L259" s="5"/>
    </row>
    <row r="260" spans="3:12" ht="21.75" thickTop="1">
      <c r="K260" s="23"/>
      <c r="L260" s="5"/>
    </row>
    <row r="261" spans="3:12" ht="21.75" thickBot="1">
      <c r="K261" s="23"/>
      <c r="L261" s="5"/>
    </row>
    <row r="262" spans="3:12" ht="52.5" thickTop="1" thickBot="1">
      <c r="C262" s="75" t="s">
        <v>37</v>
      </c>
      <c r="D262" s="76" t="s">
        <v>37</v>
      </c>
      <c r="E262" s="250" t="s">
        <v>14</v>
      </c>
      <c r="F262" s="250"/>
      <c r="G262" s="250"/>
      <c r="H262" s="250"/>
      <c r="I262" s="250"/>
      <c r="J262" s="65" t="s">
        <v>199</v>
      </c>
      <c r="K262" s="23"/>
      <c r="L262" s="5"/>
    </row>
    <row r="263" spans="3:12" ht="27.75" thickTop="1" thickBot="1">
      <c r="C263" s="77"/>
      <c r="D263" s="257" t="s">
        <v>148</v>
      </c>
      <c r="E263" s="257"/>
      <c r="F263" s="257"/>
      <c r="G263" s="257"/>
      <c r="H263" s="257"/>
      <c r="I263" s="257"/>
      <c r="J263" s="79"/>
      <c r="K263" s="23"/>
      <c r="L263" s="5"/>
    </row>
    <row r="264" spans="3:12" ht="27" thickTop="1">
      <c r="C264" s="37">
        <v>411</v>
      </c>
      <c r="D264" s="258" t="s">
        <v>38</v>
      </c>
      <c r="E264" s="258"/>
      <c r="F264" s="258"/>
      <c r="G264" s="258"/>
      <c r="H264" s="258"/>
      <c r="I264" s="258"/>
      <c r="J264" s="38">
        <f>SUM(J265:J269)</f>
        <v>207200</v>
      </c>
      <c r="K264" s="23"/>
      <c r="L264" s="5"/>
    </row>
    <row r="265" spans="3:12" ht="25.5">
      <c r="C265" s="32"/>
      <c r="D265" s="6">
        <v>4111</v>
      </c>
      <c r="E265" s="186" t="s">
        <v>39</v>
      </c>
      <c r="F265" s="186"/>
      <c r="G265" s="186"/>
      <c r="H265" s="186"/>
      <c r="I265" s="186"/>
      <c r="J265" s="29">
        <v>170000</v>
      </c>
      <c r="K265" s="23"/>
      <c r="L265" s="5"/>
    </row>
    <row r="266" spans="3:12" ht="25.5">
      <c r="C266" s="32"/>
      <c r="D266" s="6">
        <v>4112</v>
      </c>
      <c r="E266" s="186" t="s">
        <v>40</v>
      </c>
      <c r="F266" s="186"/>
      <c r="G266" s="186"/>
      <c r="H266" s="186"/>
      <c r="I266" s="186"/>
      <c r="J266" s="29">
        <v>10000</v>
      </c>
      <c r="K266" s="23"/>
      <c r="L266" s="5"/>
    </row>
    <row r="267" spans="3:12" ht="25.5">
      <c r="C267" s="32"/>
      <c r="D267" s="6">
        <v>4113</v>
      </c>
      <c r="E267" s="186" t="s">
        <v>41</v>
      </c>
      <c r="F267" s="186"/>
      <c r="G267" s="186"/>
      <c r="H267" s="186"/>
      <c r="I267" s="186"/>
      <c r="J267" s="29">
        <v>22000</v>
      </c>
      <c r="K267" s="23"/>
      <c r="L267" s="5"/>
    </row>
    <row r="268" spans="3:12" ht="25.5">
      <c r="C268" s="32"/>
      <c r="D268" s="6">
        <v>4114</v>
      </c>
      <c r="E268" s="186" t="s">
        <v>42</v>
      </c>
      <c r="F268" s="186"/>
      <c r="G268" s="186"/>
      <c r="H268" s="186"/>
      <c r="I268" s="186"/>
      <c r="J268" s="29">
        <v>4000</v>
      </c>
      <c r="K268" s="23"/>
      <c r="L268" s="5"/>
    </row>
    <row r="269" spans="3:12" ht="28.5" customHeight="1">
      <c r="C269" s="32"/>
      <c r="D269" s="6">
        <v>4115</v>
      </c>
      <c r="E269" s="186" t="s">
        <v>43</v>
      </c>
      <c r="F269" s="186"/>
      <c r="G269" s="186"/>
      <c r="H269" s="186"/>
      <c r="I269" s="186"/>
      <c r="J269" s="29">
        <v>1200</v>
      </c>
      <c r="K269" s="23"/>
      <c r="L269" s="5"/>
    </row>
    <row r="270" spans="3:12" ht="26.25">
      <c r="C270" s="32">
        <v>412</v>
      </c>
      <c r="D270" s="190" t="s">
        <v>44</v>
      </c>
      <c r="E270" s="190"/>
      <c r="F270" s="190"/>
      <c r="G270" s="190"/>
      <c r="H270" s="190"/>
      <c r="I270" s="190"/>
      <c r="J270" s="33">
        <f>SUM(J271:J272)</f>
        <v>34000</v>
      </c>
      <c r="K270" s="23"/>
      <c r="L270" s="5"/>
    </row>
    <row r="271" spans="3:12" ht="25.5">
      <c r="C271" s="32"/>
      <c r="D271" s="6">
        <v>4121</v>
      </c>
      <c r="E271" s="186" t="s">
        <v>144</v>
      </c>
      <c r="F271" s="186"/>
      <c r="G271" s="186"/>
      <c r="H271" s="186"/>
      <c r="I271" s="186"/>
      <c r="J271" s="29">
        <v>25000</v>
      </c>
      <c r="K271" s="23"/>
      <c r="L271" s="5"/>
    </row>
    <row r="272" spans="3:12" ht="25.5">
      <c r="C272" s="32"/>
      <c r="D272" s="6">
        <v>4127</v>
      </c>
      <c r="E272" s="186" t="s">
        <v>47</v>
      </c>
      <c r="F272" s="186"/>
      <c r="G272" s="186"/>
      <c r="H272" s="186"/>
      <c r="I272" s="186"/>
      <c r="J272" s="29">
        <v>9000</v>
      </c>
      <c r="K272" s="23"/>
      <c r="L272" s="5"/>
    </row>
    <row r="273" spans="3:12" ht="31.5" customHeight="1">
      <c r="C273" s="32">
        <v>413</v>
      </c>
      <c r="D273" s="190" t="s">
        <v>48</v>
      </c>
      <c r="E273" s="190"/>
      <c r="F273" s="190"/>
      <c r="G273" s="190"/>
      <c r="H273" s="190"/>
      <c r="I273" s="190"/>
      <c r="J273" s="33">
        <f>SUM(J274:J275)</f>
        <v>256000</v>
      </c>
      <c r="K273" s="23"/>
      <c r="L273" s="5"/>
    </row>
    <row r="274" spans="3:12" ht="25.5" customHeight="1">
      <c r="C274" s="32"/>
      <c r="D274" s="6">
        <v>4131</v>
      </c>
      <c r="E274" s="186" t="s">
        <v>49</v>
      </c>
      <c r="F274" s="186"/>
      <c r="G274" s="186"/>
      <c r="H274" s="186"/>
      <c r="I274" s="186"/>
      <c r="J274" s="29">
        <v>26000</v>
      </c>
      <c r="K274" s="23"/>
      <c r="L274" s="5"/>
    </row>
    <row r="275" spans="3:12" ht="29.25" customHeight="1">
      <c r="C275" s="32"/>
      <c r="D275" s="6">
        <v>4134</v>
      </c>
      <c r="E275" s="186" t="s">
        <v>50</v>
      </c>
      <c r="F275" s="186"/>
      <c r="G275" s="186"/>
      <c r="H275" s="186"/>
      <c r="I275" s="186"/>
      <c r="J275" s="29">
        <v>230000</v>
      </c>
      <c r="K275" s="23"/>
      <c r="L275" s="5"/>
    </row>
    <row r="276" spans="3:12" ht="26.25">
      <c r="C276" s="32">
        <v>414</v>
      </c>
      <c r="D276" s="190" t="s">
        <v>52</v>
      </c>
      <c r="E276" s="190"/>
      <c r="F276" s="190"/>
      <c r="G276" s="190"/>
      <c r="H276" s="190"/>
      <c r="I276" s="190"/>
      <c r="J276" s="33">
        <f>SUM(J277:J284)</f>
        <v>175450</v>
      </c>
      <c r="K276" s="23"/>
      <c r="L276" s="5"/>
    </row>
    <row r="277" spans="3:12" ht="25.5">
      <c r="C277" s="32"/>
      <c r="D277" s="6">
        <v>4141</v>
      </c>
      <c r="E277" s="186" t="s">
        <v>53</v>
      </c>
      <c r="F277" s="186"/>
      <c r="G277" s="186"/>
      <c r="H277" s="186"/>
      <c r="I277" s="186"/>
      <c r="J277" s="29">
        <v>11000</v>
      </c>
      <c r="K277" s="149"/>
      <c r="L277" s="5"/>
    </row>
    <row r="278" spans="3:12" ht="25.5">
      <c r="C278" s="32"/>
      <c r="D278" s="6">
        <v>4142</v>
      </c>
      <c r="E278" s="186" t="s">
        <v>54</v>
      </c>
      <c r="F278" s="186"/>
      <c r="G278" s="186"/>
      <c r="H278" s="186"/>
      <c r="I278" s="186"/>
      <c r="J278" s="29">
        <v>1800</v>
      </c>
      <c r="K278" s="151"/>
      <c r="L278" s="5"/>
    </row>
    <row r="279" spans="3:12" ht="25.5">
      <c r="C279" s="32"/>
      <c r="D279" s="6">
        <v>4143</v>
      </c>
      <c r="E279" s="186" t="s">
        <v>55</v>
      </c>
      <c r="F279" s="186"/>
      <c r="G279" s="186"/>
      <c r="H279" s="186"/>
      <c r="I279" s="186"/>
      <c r="J279" s="29">
        <v>33000</v>
      </c>
      <c r="K279" s="23"/>
      <c r="L279" s="5"/>
    </row>
    <row r="280" spans="3:12" ht="25.5">
      <c r="C280" s="32"/>
      <c r="D280" s="6">
        <v>4144</v>
      </c>
      <c r="E280" s="186" t="s">
        <v>56</v>
      </c>
      <c r="F280" s="186"/>
      <c r="G280" s="186"/>
      <c r="H280" s="186"/>
      <c r="I280" s="186"/>
      <c r="J280" s="29">
        <v>9000</v>
      </c>
      <c r="K280" s="23"/>
      <c r="L280" s="5"/>
    </row>
    <row r="281" spans="3:12" ht="25.5">
      <c r="C281" s="32"/>
      <c r="D281" s="6">
        <v>4147</v>
      </c>
      <c r="E281" s="186" t="s">
        <v>57</v>
      </c>
      <c r="F281" s="186"/>
      <c r="G281" s="186"/>
      <c r="H281" s="186"/>
      <c r="I281" s="186"/>
      <c r="J281" s="29">
        <v>600</v>
      </c>
      <c r="K281" s="23"/>
      <c r="L281" s="5"/>
    </row>
    <row r="282" spans="3:12" ht="25.5">
      <c r="C282" s="32"/>
      <c r="D282" s="6">
        <v>4148</v>
      </c>
      <c r="E282" s="186" t="s">
        <v>58</v>
      </c>
      <c r="F282" s="186"/>
      <c r="G282" s="186"/>
      <c r="H282" s="186"/>
      <c r="I282" s="186"/>
      <c r="J282" s="29">
        <v>300</v>
      </c>
      <c r="K282" s="23"/>
      <c r="L282" s="5"/>
    </row>
    <row r="283" spans="3:12" ht="25.5">
      <c r="C283" s="32"/>
      <c r="D283" s="6">
        <v>4149</v>
      </c>
      <c r="E283" s="186" t="s">
        <v>59</v>
      </c>
      <c r="F283" s="186"/>
      <c r="G283" s="186"/>
      <c r="H283" s="186"/>
      <c r="I283" s="186"/>
      <c r="J283" s="29">
        <v>69750</v>
      </c>
      <c r="K283" s="149"/>
      <c r="L283" s="5"/>
    </row>
    <row r="284" spans="3:12" ht="25.5">
      <c r="C284" s="32"/>
      <c r="D284" s="6">
        <v>41491</v>
      </c>
      <c r="E284" s="186" t="s">
        <v>141</v>
      </c>
      <c r="F284" s="186"/>
      <c r="G284" s="186"/>
      <c r="H284" s="186"/>
      <c r="I284" s="186"/>
      <c r="J284" s="29">
        <v>50000</v>
      </c>
      <c r="K284" s="119"/>
      <c r="L284" s="5"/>
    </row>
    <row r="285" spans="3:12" ht="26.25">
      <c r="C285" s="32">
        <v>417</v>
      </c>
      <c r="D285" s="190" t="s">
        <v>64</v>
      </c>
      <c r="E285" s="190"/>
      <c r="F285" s="190"/>
      <c r="G285" s="190"/>
      <c r="H285" s="190"/>
      <c r="I285" s="190"/>
      <c r="J285" s="100">
        <f>SUM(J286)</f>
        <v>50000</v>
      </c>
      <c r="K285" s="23"/>
      <c r="L285" s="5"/>
    </row>
    <row r="286" spans="3:12" ht="33.75" customHeight="1">
      <c r="C286" s="32"/>
      <c r="D286" s="6">
        <v>4171</v>
      </c>
      <c r="E286" s="186" t="s">
        <v>65</v>
      </c>
      <c r="F286" s="186"/>
      <c r="G286" s="186"/>
      <c r="H286" s="186"/>
      <c r="I286" s="186"/>
      <c r="J286" s="101">
        <v>50000</v>
      </c>
      <c r="K286" s="23"/>
      <c r="L286" s="5"/>
    </row>
    <row r="287" spans="3:12" ht="26.25">
      <c r="C287" s="32">
        <v>419</v>
      </c>
      <c r="D287" s="190" t="s">
        <v>66</v>
      </c>
      <c r="E287" s="190"/>
      <c r="F287" s="190"/>
      <c r="G287" s="190"/>
      <c r="H287" s="190"/>
      <c r="I287" s="190"/>
      <c r="J287" s="100">
        <f>SUM(J288:J294)</f>
        <v>125700</v>
      </c>
      <c r="K287" s="23"/>
      <c r="L287" s="5"/>
    </row>
    <row r="288" spans="3:12" ht="85.5" customHeight="1">
      <c r="C288" s="32"/>
      <c r="D288" s="6">
        <v>4191</v>
      </c>
      <c r="E288" s="186" t="s">
        <v>67</v>
      </c>
      <c r="F288" s="186"/>
      <c r="G288" s="186"/>
      <c r="H288" s="186"/>
      <c r="I288" s="186"/>
      <c r="J288" s="101">
        <v>38000</v>
      </c>
      <c r="K288" s="149"/>
      <c r="L288" s="5"/>
    </row>
    <row r="289" spans="3:15" ht="46.5" customHeight="1">
      <c r="C289" s="32"/>
      <c r="D289" s="6">
        <v>4192</v>
      </c>
      <c r="E289" s="186" t="s">
        <v>140</v>
      </c>
      <c r="F289" s="186"/>
      <c r="G289" s="186"/>
      <c r="H289" s="186"/>
      <c r="I289" s="186"/>
      <c r="J289" s="103">
        <v>15000</v>
      </c>
      <c r="K289" s="120"/>
      <c r="L289" s="5"/>
    </row>
    <row r="290" spans="3:15" ht="25.5">
      <c r="C290" s="32"/>
      <c r="D290" s="6">
        <v>4194</v>
      </c>
      <c r="E290" s="186" t="s">
        <v>69</v>
      </c>
      <c r="F290" s="186"/>
      <c r="G290" s="186"/>
      <c r="H290" s="186"/>
      <c r="I290" s="186"/>
      <c r="J290" s="29">
        <v>11000</v>
      </c>
      <c r="K290" s="23"/>
      <c r="L290" s="5"/>
    </row>
    <row r="291" spans="3:15" ht="25.5">
      <c r="C291" s="32"/>
      <c r="D291" s="6">
        <v>4195</v>
      </c>
      <c r="E291" s="355" t="s">
        <v>70</v>
      </c>
      <c r="F291" s="355"/>
      <c r="G291" s="355"/>
      <c r="H291" s="355"/>
      <c r="I291" s="355"/>
      <c r="J291" s="29">
        <v>10000</v>
      </c>
      <c r="K291" s="23"/>
      <c r="L291" s="5"/>
    </row>
    <row r="292" spans="3:15" ht="25.5">
      <c r="C292" s="32"/>
      <c r="D292" s="6">
        <v>4196</v>
      </c>
      <c r="E292" s="186" t="s">
        <v>71</v>
      </c>
      <c r="F292" s="186"/>
      <c r="G292" s="186"/>
      <c r="H292" s="186"/>
      <c r="I292" s="186"/>
      <c r="J292" s="29">
        <v>6500</v>
      </c>
      <c r="K292" s="23"/>
      <c r="L292" s="5"/>
    </row>
    <row r="293" spans="3:15" ht="26.25">
      <c r="C293" s="32"/>
      <c r="D293" s="6">
        <v>4193</v>
      </c>
      <c r="E293" s="186" t="s">
        <v>68</v>
      </c>
      <c r="F293" s="186"/>
      <c r="G293" s="186"/>
      <c r="H293" s="186"/>
      <c r="I293" s="186"/>
      <c r="J293" s="29">
        <v>37200</v>
      </c>
      <c r="K293" s="120"/>
      <c r="L293" s="5"/>
    </row>
    <row r="294" spans="3:15" ht="40.5" customHeight="1">
      <c r="C294" s="32"/>
      <c r="D294" s="6">
        <v>4199</v>
      </c>
      <c r="E294" s="186" t="s">
        <v>72</v>
      </c>
      <c r="F294" s="186"/>
      <c r="G294" s="186"/>
      <c r="H294" s="186"/>
      <c r="I294" s="186"/>
      <c r="J294" s="29">
        <v>8000</v>
      </c>
      <c r="K294" s="152"/>
      <c r="L294" s="5"/>
    </row>
    <row r="295" spans="3:15" ht="51" customHeight="1">
      <c r="C295" s="32">
        <v>431</v>
      </c>
      <c r="D295" s="316" t="s">
        <v>10</v>
      </c>
      <c r="E295" s="316"/>
      <c r="F295" s="316"/>
      <c r="G295" s="316"/>
      <c r="H295" s="316"/>
      <c r="I295" s="316"/>
      <c r="J295" s="35">
        <f>SUM(J296:J299)</f>
        <v>600000</v>
      </c>
      <c r="K295" s="23"/>
      <c r="L295" s="115"/>
      <c r="M295" s="115"/>
      <c r="O295" s="117"/>
    </row>
    <row r="296" spans="3:15" ht="31.5">
      <c r="C296" s="32"/>
      <c r="D296" s="6">
        <v>4315</v>
      </c>
      <c r="E296" s="186" t="s">
        <v>74</v>
      </c>
      <c r="F296" s="186"/>
      <c r="G296" s="186"/>
      <c r="H296" s="186"/>
      <c r="I296" s="186"/>
      <c r="J296" s="25">
        <v>104000</v>
      </c>
      <c r="K296" s="111"/>
      <c r="L296" s="114"/>
      <c r="M296" s="111"/>
      <c r="O296" s="116"/>
    </row>
    <row r="297" spans="3:15" ht="31.5">
      <c r="C297" s="32"/>
      <c r="D297" s="6">
        <v>4316</v>
      </c>
      <c r="E297" s="323" t="s">
        <v>186</v>
      </c>
      <c r="F297" s="324"/>
      <c r="G297" s="324"/>
      <c r="H297" s="324"/>
      <c r="I297" s="325"/>
      <c r="J297" s="51">
        <v>5000</v>
      </c>
      <c r="K297" s="23"/>
      <c r="L297" s="114"/>
      <c r="M297" s="111"/>
    </row>
    <row r="298" spans="3:15" ht="40.5" customHeight="1">
      <c r="C298" s="32"/>
      <c r="D298" s="6">
        <v>4319</v>
      </c>
      <c r="E298" s="186" t="s">
        <v>133</v>
      </c>
      <c r="F298" s="186"/>
      <c r="G298" s="186"/>
      <c r="H298" s="186"/>
      <c r="I298" s="186"/>
      <c r="J298" s="29">
        <v>489000</v>
      </c>
      <c r="K298" s="153"/>
      <c r="L298" s="5"/>
    </row>
    <row r="299" spans="3:15" ht="25.5">
      <c r="C299" s="32"/>
      <c r="D299" s="6">
        <v>43181</v>
      </c>
      <c r="E299" s="186" t="s">
        <v>77</v>
      </c>
      <c r="F299" s="186"/>
      <c r="G299" s="186"/>
      <c r="H299" s="186"/>
      <c r="I299" s="186"/>
      <c r="J299" s="29">
        <v>2000</v>
      </c>
      <c r="K299" s="23"/>
      <c r="L299" s="5"/>
    </row>
    <row r="300" spans="3:15" ht="26.25">
      <c r="C300" s="32">
        <v>432</v>
      </c>
      <c r="D300" s="190" t="s">
        <v>115</v>
      </c>
      <c r="E300" s="190"/>
      <c r="F300" s="190"/>
      <c r="G300" s="190"/>
      <c r="H300" s="190"/>
      <c r="I300" s="190"/>
      <c r="J300" s="33">
        <f>SUM(J301)</f>
        <v>1043000</v>
      </c>
      <c r="K300" s="23"/>
      <c r="L300" s="5"/>
    </row>
    <row r="301" spans="3:15" ht="28.5" customHeight="1">
      <c r="C301" s="32"/>
      <c r="D301" s="6">
        <v>4326</v>
      </c>
      <c r="E301" s="186" t="s">
        <v>172</v>
      </c>
      <c r="F301" s="186"/>
      <c r="G301" s="186"/>
      <c r="H301" s="186"/>
      <c r="I301" s="186"/>
      <c r="J301" s="113">
        <v>1043000</v>
      </c>
      <c r="K301" s="154"/>
      <c r="L301" s="5"/>
    </row>
    <row r="302" spans="3:15" ht="26.25">
      <c r="C302" s="32">
        <v>441</v>
      </c>
      <c r="D302" s="190" t="s">
        <v>79</v>
      </c>
      <c r="E302" s="190"/>
      <c r="F302" s="190"/>
      <c r="G302" s="190"/>
      <c r="H302" s="190"/>
      <c r="I302" s="190"/>
      <c r="J302" s="33">
        <f>SUM(J303:J309)</f>
        <v>2275748.4500000002</v>
      </c>
      <c r="K302" s="23"/>
      <c r="L302" s="5"/>
    </row>
    <row r="303" spans="3:15" ht="25.5">
      <c r="C303" s="32"/>
      <c r="D303" s="6">
        <v>4412</v>
      </c>
      <c r="E303" s="186" t="s">
        <v>80</v>
      </c>
      <c r="F303" s="186"/>
      <c r="G303" s="186"/>
      <c r="H303" s="186"/>
      <c r="I303" s="186"/>
      <c r="J303" s="29">
        <v>150000</v>
      </c>
      <c r="K303" s="350"/>
      <c r="L303" s="5"/>
    </row>
    <row r="304" spans="3:15" ht="25.5">
      <c r="C304" s="32"/>
      <c r="D304" s="6">
        <v>441201</v>
      </c>
      <c r="E304" s="307" t="s">
        <v>211</v>
      </c>
      <c r="F304" s="308"/>
      <c r="G304" s="308"/>
      <c r="H304" s="308"/>
      <c r="I304" s="309"/>
      <c r="J304" s="29">
        <v>137379.6</v>
      </c>
      <c r="K304" s="350"/>
      <c r="L304" s="5"/>
    </row>
    <row r="305" spans="3:12" ht="25.5">
      <c r="C305" s="32"/>
      <c r="D305" s="6">
        <v>4413</v>
      </c>
      <c r="E305" s="186" t="s">
        <v>134</v>
      </c>
      <c r="F305" s="186"/>
      <c r="G305" s="186"/>
      <c r="H305" s="186"/>
      <c r="I305" s="186"/>
      <c r="J305" s="29">
        <v>50000</v>
      </c>
      <c r="K305" s="23"/>
      <c r="L305" s="5"/>
    </row>
    <row r="306" spans="3:12" ht="25.5">
      <c r="C306" s="32"/>
      <c r="D306" s="6">
        <v>4414</v>
      </c>
      <c r="E306" s="186" t="s">
        <v>181</v>
      </c>
      <c r="F306" s="186"/>
      <c r="G306" s="186"/>
      <c r="H306" s="186"/>
      <c r="I306" s="186"/>
      <c r="J306" s="29">
        <v>499000</v>
      </c>
      <c r="L306" s="5"/>
    </row>
    <row r="307" spans="3:12" ht="25.5">
      <c r="C307" s="32"/>
      <c r="D307" s="6">
        <v>4415</v>
      </c>
      <c r="E307" s="186" t="s">
        <v>81</v>
      </c>
      <c r="F307" s="186"/>
      <c r="G307" s="186"/>
      <c r="H307" s="186"/>
      <c r="I307" s="186"/>
      <c r="J307" s="29">
        <v>237000</v>
      </c>
      <c r="K307" s="23"/>
      <c r="L307" s="5"/>
    </row>
    <row r="308" spans="3:12" ht="26.25">
      <c r="C308" s="32"/>
      <c r="D308" s="39">
        <v>4416</v>
      </c>
      <c r="E308" s="186" t="s">
        <v>122</v>
      </c>
      <c r="F308" s="186"/>
      <c r="G308" s="186"/>
      <c r="H308" s="186"/>
      <c r="I308" s="186"/>
      <c r="J308" s="29">
        <v>270868.84999999998</v>
      </c>
      <c r="K308" s="120"/>
      <c r="L308" s="5"/>
    </row>
    <row r="309" spans="3:12" ht="27" customHeight="1">
      <c r="C309" s="32"/>
      <c r="D309" s="39">
        <v>4419</v>
      </c>
      <c r="E309" s="326" t="s">
        <v>112</v>
      </c>
      <c r="F309" s="326"/>
      <c r="G309" s="326"/>
      <c r="H309" s="326"/>
      <c r="I309" s="326"/>
      <c r="J309" s="165">
        <v>931500</v>
      </c>
      <c r="K309" s="117"/>
      <c r="L309" s="23"/>
    </row>
    <row r="310" spans="3:12" ht="26.25">
      <c r="C310" s="32">
        <v>461</v>
      </c>
      <c r="D310" s="39"/>
      <c r="E310" s="327" t="s">
        <v>164</v>
      </c>
      <c r="F310" s="328"/>
      <c r="G310" s="328"/>
      <c r="H310" s="328"/>
      <c r="I310" s="329"/>
      <c r="J310" s="95">
        <f>SUM(J311)</f>
        <v>520000</v>
      </c>
      <c r="K310" s="23"/>
      <c r="L310" s="5"/>
    </row>
    <row r="311" spans="3:12" ht="25.5">
      <c r="C311" s="32"/>
      <c r="D311" s="39">
        <v>4611</v>
      </c>
      <c r="E311" s="334" t="s">
        <v>164</v>
      </c>
      <c r="F311" s="335"/>
      <c r="G311" s="335"/>
      <c r="H311" s="335"/>
      <c r="I311" s="336"/>
      <c r="J311" s="96">
        <v>520000</v>
      </c>
      <c r="K311" s="119"/>
      <c r="L311" s="5"/>
    </row>
    <row r="312" spans="3:12" ht="26.25">
      <c r="C312" s="32">
        <v>463</v>
      </c>
      <c r="D312" s="190" t="s">
        <v>83</v>
      </c>
      <c r="E312" s="190"/>
      <c r="F312" s="190"/>
      <c r="G312" s="190"/>
      <c r="H312" s="190"/>
      <c r="I312" s="190"/>
      <c r="J312" s="33">
        <f>SUM(J313)</f>
        <v>10000</v>
      </c>
      <c r="K312" s="23"/>
      <c r="L312" s="5"/>
    </row>
    <row r="313" spans="3:12" ht="25.5">
      <c r="C313" s="32"/>
      <c r="D313" s="40">
        <v>4630</v>
      </c>
      <c r="E313" s="186" t="s">
        <v>83</v>
      </c>
      <c r="F313" s="186"/>
      <c r="G313" s="186"/>
      <c r="H313" s="186"/>
      <c r="I313" s="186"/>
      <c r="J313" s="29">
        <v>10000</v>
      </c>
      <c r="K313" s="23"/>
      <c r="L313" s="5"/>
    </row>
    <row r="314" spans="3:12" ht="26.25">
      <c r="C314" s="32">
        <v>47</v>
      </c>
      <c r="D314" s="190" t="s">
        <v>84</v>
      </c>
      <c r="E314" s="190"/>
      <c r="F314" s="190"/>
      <c r="G314" s="190"/>
      <c r="H314" s="190"/>
      <c r="I314" s="190"/>
      <c r="J314" s="33">
        <f>SUM(J315:J316)</f>
        <v>199000</v>
      </c>
      <c r="K314" s="23"/>
      <c r="L314" s="5"/>
    </row>
    <row r="315" spans="3:12" ht="25.5">
      <c r="C315" s="32"/>
      <c r="D315" s="40">
        <v>4710</v>
      </c>
      <c r="E315" s="186" t="s">
        <v>85</v>
      </c>
      <c r="F315" s="186"/>
      <c r="G315" s="186"/>
      <c r="H315" s="186"/>
      <c r="I315" s="186"/>
      <c r="J315" s="29">
        <v>184000</v>
      </c>
      <c r="K315" s="119"/>
      <c r="L315" s="5"/>
    </row>
    <row r="316" spans="3:12" ht="26.25" thickBot="1">
      <c r="C316" s="36"/>
      <c r="D316" s="41">
        <v>4720</v>
      </c>
      <c r="E316" s="256" t="s">
        <v>86</v>
      </c>
      <c r="F316" s="256"/>
      <c r="G316" s="256"/>
      <c r="H316" s="256"/>
      <c r="I316" s="256"/>
      <c r="J316" s="30">
        <v>15000</v>
      </c>
      <c r="K316" s="23"/>
      <c r="L316" s="5"/>
    </row>
    <row r="317" spans="3:12" ht="27.75" thickTop="1" thickBot="1">
      <c r="C317" s="80">
        <v>4</v>
      </c>
      <c r="D317" s="245" t="s">
        <v>87</v>
      </c>
      <c r="E317" s="245"/>
      <c r="F317" s="245"/>
      <c r="G317" s="245"/>
      <c r="H317" s="245"/>
      <c r="I317" s="245"/>
      <c r="J317" s="72">
        <f>SUM(J264,J270,J273,J276,J285,J287,J295,J302,J310,J313,J314,J300)</f>
        <v>5496098.4500000002</v>
      </c>
      <c r="K317" s="23"/>
      <c r="L317" s="5"/>
    </row>
    <row r="318" spans="3:12" ht="22.5" thickTop="1" thickBot="1">
      <c r="K318" s="23"/>
      <c r="L318" s="5"/>
    </row>
    <row r="319" spans="3:12" ht="52.5" thickTop="1" thickBot="1">
      <c r="C319" s="75" t="s">
        <v>37</v>
      </c>
      <c r="D319" s="76" t="s">
        <v>37</v>
      </c>
      <c r="E319" s="250" t="s">
        <v>14</v>
      </c>
      <c r="F319" s="250"/>
      <c r="G319" s="250"/>
      <c r="H319" s="250"/>
      <c r="I319" s="250"/>
      <c r="J319" s="65" t="s">
        <v>199</v>
      </c>
      <c r="K319" s="23"/>
      <c r="L319" s="5"/>
    </row>
    <row r="320" spans="3:12" ht="27.75" thickTop="1" thickBot="1">
      <c r="C320" s="77"/>
      <c r="D320" s="257" t="s">
        <v>121</v>
      </c>
      <c r="E320" s="257"/>
      <c r="F320" s="257"/>
      <c r="G320" s="257"/>
      <c r="H320" s="257"/>
      <c r="I320" s="257"/>
      <c r="J320" s="84"/>
      <c r="K320" s="23"/>
      <c r="L320" s="5"/>
    </row>
    <row r="321" spans="3:12" ht="27" thickTop="1">
      <c r="C321" s="37">
        <v>411</v>
      </c>
      <c r="D321" s="42"/>
      <c r="E321" s="43" t="s">
        <v>38</v>
      </c>
      <c r="F321" s="43"/>
      <c r="G321" s="43"/>
      <c r="H321" s="43"/>
      <c r="I321" s="43"/>
      <c r="J321" s="38">
        <f>SUM(J322:J326)</f>
        <v>252500</v>
      </c>
      <c r="K321" s="23"/>
      <c r="L321" s="5"/>
    </row>
    <row r="322" spans="3:12" ht="25.5">
      <c r="C322" s="32"/>
      <c r="D322" s="6">
        <v>4111</v>
      </c>
      <c r="E322" s="186" t="s">
        <v>39</v>
      </c>
      <c r="F322" s="186"/>
      <c r="G322" s="186"/>
      <c r="H322" s="186"/>
      <c r="I322" s="186"/>
      <c r="J322" s="29">
        <v>210000</v>
      </c>
      <c r="K322" s="23"/>
      <c r="L322" s="5"/>
    </row>
    <row r="323" spans="3:12" ht="25.5">
      <c r="C323" s="32"/>
      <c r="D323" s="6">
        <v>4112</v>
      </c>
      <c r="E323" s="186" t="s">
        <v>40</v>
      </c>
      <c r="F323" s="186"/>
      <c r="G323" s="186"/>
      <c r="H323" s="186"/>
      <c r="I323" s="186"/>
      <c r="J323" s="29">
        <v>9500</v>
      </c>
      <c r="K323" s="23"/>
      <c r="L323" s="5"/>
    </row>
    <row r="324" spans="3:12" ht="25.5">
      <c r="C324" s="32"/>
      <c r="D324" s="6">
        <v>4113</v>
      </c>
      <c r="E324" s="186" t="s">
        <v>41</v>
      </c>
      <c r="F324" s="186"/>
      <c r="G324" s="186"/>
      <c r="H324" s="186"/>
      <c r="I324" s="186"/>
      <c r="J324" s="29">
        <v>25000</v>
      </c>
      <c r="K324" s="23"/>
      <c r="L324" s="5"/>
    </row>
    <row r="325" spans="3:12" ht="25.5">
      <c r="C325" s="32"/>
      <c r="D325" s="6">
        <v>4114</v>
      </c>
      <c r="E325" s="186" t="s">
        <v>42</v>
      </c>
      <c r="F325" s="186"/>
      <c r="G325" s="186"/>
      <c r="H325" s="186"/>
      <c r="I325" s="186"/>
      <c r="J325" s="29">
        <v>6000</v>
      </c>
      <c r="K325" s="23"/>
      <c r="L325" s="5"/>
    </row>
    <row r="326" spans="3:12" ht="25.5">
      <c r="C326" s="32"/>
      <c r="D326" s="6">
        <v>4115</v>
      </c>
      <c r="E326" s="186" t="s">
        <v>43</v>
      </c>
      <c r="F326" s="186"/>
      <c r="G326" s="186"/>
      <c r="H326" s="186"/>
      <c r="I326" s="186"/>
      <c r="J326" s="29">
        <v>2000</v>
      </c>
      <c r="K326" s="23"/>
      <c r="L326" s="5"/>
    </row>
    <row r="327" spans="3:12" ht="26.25">
      <c r="C327" s="32">
        <v>412</v>
      </c>
      <c r="D327" s="190" t="s">
        <v>44</v>
      </c>
      <c r="E327" s="190"/>
      <c r="F327" s="190"/>
      <c r="G327" s="190"/>
      <c r="H327" s="190"/>
      <c r="I327" s="190"/>
      <c r="J327" s="33">
        <f>SUM(J328:J328)</f>
        <v>12000</v>
      </c>
      <c r="K327" s="23"/>
      <c r="L327" s="5"/>
    </row>
    <row r="328" spans="3:12" ht="25.5">
      <c r="C328" s="32"/>
      <c r="D328" s="6">
        <v>4127</v>
      </c>
      <c r="E328" s="186" t="s">
        <v>47</v>
      </c>
      <c r="F328" s="186"/>
      <c r="G328" s="186"/>
      <c r="H328" s="186"/>
      <c r="I328" s="186"/>
      <c r="J328" s="29">
        <v>12000</v>
      </c>
      <c r="K328" s="23"/>
      <c r="L328" s="5"/>
    </row>
    <row r="329" spans="3:12" ht="26.25">
      <c r="C329" s="32">
        <v>414</v>
      </c>
      <c r="D329" s="190" t="s">
        <v>52</v>
      </c>
      <c r="E329" s="190"/>
      <c r="F329" s="190"/>
      <c r="G329" s="190"/>
      <c r="H329" s="190"/>
      <c r="I329" s="190"/>
      <c r="J329" s="33">
        <f>SUM(J330:J333)</f>
        <v>391500</v>
      </c>
      <c r="K329" s="23"/>
      <c r="L329" s="5"/>
    </row>
    <row r="330" spans="3:12" ht="28.5">
      <c r="C330" s="32"/>
      <c r="D330" s="6">
        <v>4141</v>
      </c>
      <c r="E330" s="186" t="s">
        <v>53</v>
      </c>
      <c r="F330" s="186"/>
      <c r="G330" s="186"/>
      <c r="H330" s="186"/>
      <c r="I330" s="186"/>
      <c r="J330" s="29">
        <v>2000</v>
      </c>
      <c r="K330" s="115"/>
      <c r="L330" s="5"/>
    </row>
    <row r="331" spans="3:12" ht="25.5">
      <c r="C331" s="32"/>
      <c r="D331" s="6">
        <v>4142</v>
      </c>
      <c r="E331" s="186" t="s">
        <v>54</v>
      </c>
      <c r="F331" s="186"/>
      <c r="G331" s="186"/>
      <c r="H331" s="186"/>
      <c r="I331" s="186"/>
      <c r="J331" s="29">
        <v>1500</v>
      </c>
      <c r="K331" s="23"/>
      <c r="L331" s="5"/>
    </row>
    <row r="332" spans="3:12" ht="25.5">
      <c r="C332" s="32"/>
      <c r="D332" s="6">
        <v>4148</v>
      </c>
      <c r="E332" s="186" t="s">
        <v>58</v>
      </c>
      <c r="F332" s="186"/>
      <c r="G332" s="186"/>
      <c r="H332" s="186"/>
      <c r="I332" s="186"/>
      <c r="J332" s="29">
        <v>300</v>
      </c>
      <c r="K332" s="354"/>
      <c r="L332" s="5"/>
    </row>
    <row r="333" spans="3:12" ht="37.5" customHeight="1">
      <c r="C333" s="32"/>
      <c r="D333" s="6">
        <v>4149</v>
      </c>
      <c r="E333" s="186" t="s">
        <v>59</v>
      </c>
      <c r="F333" s="186"/>
      <c r="G333" s="186"/>
      <c r="H333" s="186"/>
      <c r="I333" s="186"/>
      <c r="J333" s="29">
        <v>387700</v>
      </c>
      <c r="K333" s="354"/>
      <c r="L333" s="5"/>
    </row>
    <row r="334" spans="3:12" ht="24.75" customHeight="1">
      <c r="C334" s="32">
        <v>419</v>
      </c>
      <c r="D334" s="190" t="s">
        <v>66</v>
      </c>
      <c r="E334" s="190"/>
      <c r="F334" s="190"/>
      <c r="G334" s="190"/>
      <c r="H334" s="190"/>
      <c r="I334" s="190"/>
      <c r="J334" s="33">
        <f>J335</f>
        <v>0</v>
      </c>
      <c r="K334" s="354"/>
      <c r="L334" s="5"/>
    </row>
    <row r="335" spans="3:12" ht="25.5">
      <c r="C335" s="32"/>
      <c r="D335" s="6">
        <v>4191</v>
      </c>
      <c r="E335" s="57" t="s">
        <v>67</v>
      </c>
      <c r="F335" s="57"/>
      <c r="G335" s="57"/>
      <c r="H335" s="57"/>
      <c r="I335" s="57"/>
      <c r="J335" s="29">
        <v>0</v>
      </c>
      <c r="K335" s="354"/>
      <c r="L335" s="5"/>
    </row>
    <row r="336" spans="3:12" ht="49.5" customHeight="1">
      <c r="C336" s="34">
        <v>431</v>
      </c>
      <c r="D336" s="316" t="s">
        <v>10</v>
      </c>
      <c r="E336" s="316"/>
      <c r="F336" s="316"/>
      <c r="G336" s="316"/>
      <c r="H336" s="316"/>
      <c r="I336" s="316"/>
      <c r="J336" s="33">
        <f>SUM(J337:J343)</f>
        <v>805300</v>
      </c>
      <c r="K336" s="112"/>
      <c r="L336" s="5"/>
    </row>
    <row r="337" spans="3:12" ht="25.5">
      <c r="C337" s="32"/>
      <c r="D337" s="6">
        <v>4313</v>
      </c>
      <c r="E337" s="186" t="s">
        <v>183</v>
      </c>
      <c r="F337" s="186"/>
      <c r="G337" s="186"/>
      <c r="H337" s="186"/>
      <c r="I337" s="186"/>
      <c r="J337" s="29">
        <v>47800</v>
      </c>
      <c r="K337" s="112"/>
      <c r="L337" s="5"/>
    </row>
    <row r="338" spans="3:12" ht="25.5">
      <c r="C338" s="32"/>
      <c r="D338" s="6">
        <v>43131</v>
      </c>
      <c r="E338" s="186" t="s">
        <v>123</v>
      </c>
      <c r="F338" s="186"/>
      <c r="G338" s="186"/>
      <c r="H338" s="186"/>
      <c r="I338" s="186"/>
      <c r="J338" s="29">
        <v>450000</v>
      </c>
      <c r="K338" s="112"/>
      <c r="L338" s="5"/>
    </row>
    <row r="339" spans="3:12" ht="26.25">
      <c r="C339" s="32"/>
      <c r="D339" s="6">
        <v>43132</v>
      </c>
      <c r="E339" s="186" t="s">
        <v>157</v>
      </c>
      <c r="F339" s="186"/>
      <c r="G339" s="186"/>
      <c r="H339" s="186"/>
      <c r="I339" s="186"/>
      <c r="J339" s="29">
        <v>120000</v>
      </c>
      <c r="K339" s="120"/>
      <c r="L339" s="5"/>
    </row>
    <row r="340" spans="3:12" ht="27.75" customHeight="1">
      <c r="C340" s="32"/>
      <c r="D340" s="6">
        <v>4314</v>
      </c>
      <c r="E340" s="186" t="s">
        <v>73</v>
      </c>
      <c r="F340" s="186"/>
      <c r="G340" s="186"/>
      <c r="H340" s="186"/>
      <c r="I340" s="186"/>
      <c r="J340" s="29">
        <v>45000</v>
      </c>
      <c r="K340" s="155"/>
      <c r="L340" s="5"/>
    </row>
    <row r="341" spans="3:12" ht="46.5" customHeight="1">
      <c r="C341" s="32"/>
      <c r="D341" s="6">
        <v>4316</v>
      </c>
      <c r="E341" s="323" t="s">
        <v>75</v>
      </c>
      <c r="F341" s="324"/>
      <c r="G341" s="324"/>
      <c r="H341" s="324"/>
      <c r="I341" s="325"/>
      <c r="J341" s="51">
        <v>70000</v>
      </c>
      <c r="K341" s="156"/>
      <c r="L341" s="5"/>
    </row>
    <row r="342" spans="3:12" ht="25.5" customHeight="1">
      <c r="C342" s="32"/>
      <c r="D342" s="6">
        <v>43181</v>
      </c>
      <c r="E342" s="189" t="s">
        <v>77</v>
      </c>
      <c r="F342" s="189"/>
      <c r="G342" s="189"/>
      <c r="H342" s="189"/>
      <c r="I342" s="189"/>
      <c r="J342" s="51">
        <v>60000</v>
      </c>
      <c r="K342" s="21"/>
      <c r="L342" s="5"/>
    </row>
    <row r="343" spans="3:12" ht="28.5" customHeight="1" thickBot="1">
      <c r="C343" s="36"/>
      <c r="D343" s="7">
        <v>4319</v>
      </c>
      <c r="E343" s="337" t="s">
        <v>78</v>
      </c>
      <c r="F343" s="337"/>
      <c r="G343" s="337"/>
      <c r="H343" s="337"/>
      <c r="I343" s="337"/>
      <c r="J343" s="56">
        <v>12500</v>
      </c>
      <c r="K343" s="112"/>
      <c r="L343" s="5"/>
    </row>
    <row r="344" spans="3:12" ht="27.75" thickTop="1" thickBot="1">
      <c r="C344" s="80">
        <v>4</v>
      </c>
      <c r="D344" s="245" t="s">
        <v>87</v>
      </c>
      <c r="E344" s="245"/>
      <c r="F344" s="245"/>
      <c r="G344" s="245"/>
      <c r="H344" s="245"/>
      <c r="I344" s="245"/>
      <c r="J344" s="72">
        <f>SUM(J321,J327,J334,J329,J336)</f>
        <v>1461300</v>
      </c>
      <c r="K344" s="112"/>
      <c r="L344" s="5"/>
    </row>
    <row r="345" spans="3:12" ht="22.5" thickTop="1" thickBot="1">
      <c r="K345" s="23"/>
      <c r="L345" s="5"/>
    </row>
    <row r="346" spans="3:12" ht="52.5" thickTop="1" thickBot="1">
      <c r="C346" s="75" t="s">
        <v>37</v>
      </c>
      <c r="D346" s="76" t="s">
        <v>37</v>
      </c>
      <c r="E346" s="250" t="s">
        <v>14</v>
      </c>
      <c r="F346" s="250"/>
      <c r="G346" s="250"/>
      <c r="H346" s="250"/>
      <c r="I346" s="250"/>
      <c r="J346" s="65" t="s">
        <v>199</v>
      </c>
      <c r="K346" s="23"/>
      <c r="L346" s="5"/>
    </row>
    <row r="347" spans="3:12" ht="27.75" thickTop="1" thickBot="1">
      <c r="C347" s="77"/>
      <c r="D347" s="257" t="s">
        <v>146</v>
      </c>
      <c r="E347" s="257"/>
      <c r="F347" s="257"/>
      <c r="G347" s="257"/>
      <c r="H347" s="257"/>
      <c r="I347" s="257"/>
      <c r="J347" s="85"/>
      <c r="K347" s="23"/>
      <c r="L347" s="5"/>
    </row>
    <row r="348" spans="3:12" ht="27" thickTop="1">
      <c r="C348" s="37">
        <v>411</v>
      </c>
      <c r="D348" s="258" t="s">
        <v>38</v>
      </c>
      <c r="E348" s="258"/>
      <c r="F348" s="258"/>
      <c r="G348" s="258"/>
      <c r="H348" s="258"/>
      <c r="I348" s="258"/>
      <c r="J348" s="38">
        <f>SUM(J349:J353)</f>
        <v>148100</v>
      </c>
      <c r="K348" s="23"/>
      <c r="L348" s="5"/>
    </row>
    <row r="349" spans="3:12" ht="26.25">
      <c r="C349" s="32"/>
      <c r="D349" s="6">
        <v>4111</v>
      </c>
      <c r="E349" s="186" t="s">
        <v>39</v>
      </c>
      <c r="F349" s="186"/>
      <c r="G349" s="186"/>
      <c r="H349" s="186"/>
      <c r="I349" s="186"/>
      <c r="J349" s="29">
        <v>125000</v>
      </c>
      <c r="K349" s="120"/>
      <c r="L349" s="5"/>
    </row>
    <row r="350" spans="3:12" ht="25.5">
      <c r="C350" s="32"/>
      <c r="D350" s="6">
        <v>4112</v>
      </c>
      <c r="E350" s="186" t="s">
        <v>40</v>
      </c>
      <c r="F350" s="186"/>
      <c r="G350" s="186"/>
      <c r="H350" s="186"/>
      <c r="I350" s="186"/>
      <c r="J350" s="29">
        <v>6000</v>
      </c>
      <c r="K350" s="23"/>
      <c r="L350" s="5"/>
    </row>
    <row r="351" spans="3:12" ht="25.5">
      <c r="C351" s="32"/>
      <c r="D351" s="6">
        <v>4113</v>
      </c>
      <c r="E351" s="186" t="s">
        <v>41</v>
      </c>
      <c r="F351" s="186"/>
      <c r="G351" s="186"/>
      <c r="H351" s="186"/>
      <c r="I351" s="186"/>
      <c r="J351" s="29">
        <v>13500</v>
      </c>
      <c r="K351" s="23"/>
      <c r="L351" s="5"/>
    </row>
    <row r="352" spans="3:12" ht="25.5">
      <c r="C352" s="32"/>
      <c r="D352" s="6">
        <v>4114</v>
      </c>
      <c r="E352" s="186" t="s">
        <v>42</v>
      </c>
      <c r="F352" s="186"/>
      <c r="G352" s="186"/>
      <c r="H352" s="186"/>
      <c r="I352" s="186"/>
      <c r="J352" s="29">
        <v>3000</v>
      </c>
      <c r="K352" s="23"/>
      <c r="L352" s="5"/>
    </row>
    <row r="353" spans="3:12" ht="25.5">
      <c r="C353" s="32"/>
      <c r="D353" s="6">
        <v>4115</v>
      </c>
      <c r="E353" s="186" t="s">
        <v>43</v>
      </c>
      <c r="F353" s="186"/>
      <c r="G353" s="186"/>
      <c r="H353" s="186"/>
      <c r="I353" s="186"/>
      <c r="J353" s="29">
        <v>600</v>
      </c>
      <c r="K353" s="23"/>
      <c r="L353" s="5"/>
    </row>
    <row r="354" spans="3:12" ht="26.25">
      <c r="C354" s="32">
        <v>412</v>
      </c>
      <c r="D354" s="190" t="s">
        <v>44</v>
      </c>
      <c r="E354" s="190"/>
      <c r="F354" s="190"/>
      <c r="G354" s="190"/>
      <c r="H354" s="190"/>
      <c r="I354" s="190"/>
      <c r="J354" s="33">
        <f>SUM(J355:J355)</f>
        <v>1000</v>
      </c>
      <c r="K354" s="23"/>
      <c r="L354" s="5"/>
    </row>
    <row r="355" spans="3:12" ht="25.5">
      <c r="C355" s="32"/>
      <c r="D355" s="6">
        <v>4127</v>
      </c>
      <c r="E355" s="186" t="s">
        <v>47</v>
      </c>
      <c r="F355" s="186"/>
      <c r="G355" s="186"/>
      <c r="H355" s="186"/>
      <c r="I355" s="186"/>
      <c r="J355" s="29">
        <v>1000</v>
      </c>
      <c r="K355" s="23"/>
      <c r="L355" s="5"/>
    </row>
    <row r="356" spans="3:12" ht="26.25">
      <c r="C356" s="32">
        <v>414</v>
      </c>
      <c r="D356" s="190" t="s">
        <v>52</v>
      </c>
      <c r="E356" s="190"/>
      <c r="F356" s="190"/>
      <c r="G356" s="190"/>
      <c r="H356" s="190"/>
      <c r="I356" s="190"/>
      <c r="J356" s="33">
        <f>SUM(J357:J360)</f>
        <v>4150</v>
      </c>
      <c r="K356" s="23"/>
      <c r="L356" s="5"/>
    </row>
    <row r="357" spans="3:12" ht="25.5">
      <c r="C357" s="32"/>
      <c r="D357" s="6">
        <v>4141</v>
      </c>
      <c r="E357" s="186" t="s">
        <v>53</v>
      </c>
      <c r="F357" s="186"/>
      <c r="G357" s="186"/>
      <c r="H357" s="186"/>
      <c r="I357" s="186"/>
      <c r="J357" s="29">
        <v>150</v>
      </c>
      <c r="K357" s="23"/>
      <c r="L357" s="5"/>
    </row>
    <row r="358" spans="3:12" ht="25.5">
      <c r="C358" s="32"/>
      <c r="D358" s="6">
        <v>4142</v>
      </c>
      <c r="E358" s="186" t="s">
        <v>54</v>
      </c>
      <c r="F358" s="186"/>
      <c r="G358" s="186"/>
      <c r="H358" s="186"/>
      <c r="I358" s="186"/>
      <c r="J358" s="29">
        <v>200</v>
      </c>
      <c r="K358" s="23"/>
      <c r="L358" s="5"/>
    </row>
    <row r="359" spans="3:12" ht="26.25">
      <c r="C359" s="32"/>
      <c r="D359" s="6">
        <v>4147</v>
      </c>
      <c r="E359" s="186" t="s">
        <v>187</v>
      </c>
      <c r="F359" s="186"/>
      <c r="G359" s="186"/>
      <c r="H359" s="186"/>
      <c r="I359" s="186"/>
      <c r="J359" s="29">
        <v>3600</v>
      </c>
      <c r="K359" s="120"/>
      <c r="L359" s="5"/>
    </row>
    <row r="360" spans="3:12" ht="26.25" thickBot="1">
      <c r="C360" s="32"/>
      <c r="D360" s="6">
        <v>4148</v>
      </c>
      <c r="E360" s="186" t="s">
        <v>58</v>
      </c>
      <c r="F360" s="186"/>
      <c r="G360" s="186"/>
      <c r="H360" s="186"/>
      <c r="I360" s="186"/>
      <c r="J360" s="29">
        <v>200</v>
      </c>
      <c r="K360" s="23"/>
      <c r="L360" s="5"/>
    </row>
    <row r="361" spans="3:12" ht="27.75" thickTop="1" thickBot="1">
      <c r="C361" s="80">
        <v>4</v>
      </c>
      <c r="D361" s="245" t="s">
        <v>87</v>
      </c>
      <c r="E361" s="245"/>
      <c r="F361" s="245"/>
      <c r="G361" s="245"/>
      <c r="H361" s="245"/>
      <c r="I361" s="245"/>
      <c r="J361" s="72">
        <f>SUM(J348,J354,J356)</f>
        <v>153250</v>
      </c>
      <c r="K361" s="23"/>
      <c r="L361" s="5"/>
    </row>
    <row r="362" spans="3:12" ht="27.75" thickTop="1" thickBot="1">
      <c r="C362" s="8"/>
      <c r="D362" s="9"/>
      <c r="E362" s="9"/>
      <c r="F362" s="9"/>
      <c r="G362" s="9"/>
      <c r="H362" s="9"/>
      <c r="I362" s="9"/>
      <c r="J362" s="10"/>
      <c r="K362" s="23"/>
      <c r="L362" s="5"/>
    </row>
    <row r="363" spans="3:12" ht="52.5" thickTop="1" thickBot="1">
      <c r="C363" s="75" t="s">
        <v>37</v>
      </c>
      <c r="D363" s="76" t="s">
        <v>37</v>
      </c>
      <c r="E363" s="250" t="s">
        <v>14</v>
      </c>
      <c r="F363" s="250"/>
      <c r="G363" s="250"/>
      <c r="H363" s="250"/>
      <c r="I363" s="250"/>
      <c r="J363" s="65" t="s">
        <v>199</v>
      </c>
      <c r="K363" s="23"/>
      <c r="L363" s="5"/>
    </row>
    <row r="364" spans="3:12" ht="27.75" thickTop="1" thickBot="1">
      <c r="C364" s="77"/>
      <c r="D364" s="257" t="s">
        <v>113</v>
      </c>
      <c r="E364" s="257"/>
      <c r="F364" s="257"/>
      <c r="G364" s="257"/>
      <c r="H364" s="257"/>
      <c r="I364" s="257"/>
      <c r="J364" s="85"/>
      <c r="K364" s="23"/>
      <c r="L364" s="5"/>
    </row>
    <row r="365" spans="3:12" ht="27" thickTop="1">
      <c r="C365" s="37">
        <v>411</v>
      </c>
      <c r="D365" s="258" t="s">
        <v>38</v>
      </c>
      <c r="E365" s="258"/>
      <c r="F365" s="258"/>
      <c r="G365" s="258"/>
      <c r="H365" s="258"/>
      <c r="I365" s="258"/>
      <c r="J365" s="38">
        <f>SUM(J366:J370)</f>
        <v>105000</v>
      </c>
      <c r="K365" s="23"/>
      <c r="L365" s="5"/>
    </row>
    <row r="366" spans="3:12" ht="30.75" customHeight="1">
      <c r="C366" s="32"/>
      <c r="D366" s="6">
        <v>4111</v>
      </c>
      <c r="E366" s="186" t="s">
        <v>39</v>
      </c>
      <c r="F366" s="186"/>
      <c r="G366" s="186"/>
      <c r="H366" s="186"/>
      <c r="I366" s="186"/>
      <c r="J366" s="29">
        <v>89000</v>
      </c>
      <c r="K366" s="23"/>
      <c r="L366" s="5"/>
    </row>
    <row r="367" spans="3:12" ht="25.5">
      <c r="C367" s="32"/>
      <c r="D367" s="6">
        <v>4112</v>
      </c>
      <c r="E367" s="186" t="s">
        <v>40</v>
      </c>
      <c r="F367" s="186"/>
      <c r="G367" s="186"/>
      <c r="H367" s="186"/>
      <c r="I367" s="186"/>
      <c r="J367" s="29">
        <v>4000</v>
      </c>
      <c r="K367" s="23"/>
      <c r="L367" s="5"/>
    </row>
    <row r="368" spans="3:12" ht="25.5">
      <c r="C368" s="32"/>
      <c r="D368" s="6">
        <v>4113</v>
      </c>
      <c r="E368" s="186" t="s">
        <v>41</v>
      </c>
      <c r="F368" s="186"/>
      <c r="G368" s="186"/>
      <c r="H368" s="186"/>
      <c r="I368" s="186"/>
      <c r="J368" s="29">
        <v>9500</v>
      </c>
      <c r="K368" s="23"/>
      <c r="L368" s="5"/>
    </row>
    <row r="369" spans="3:12" ht="26.25" customHeight="1">
      <c r="C369" s="32"/>
      <c r="D369" s="6">
        <v>4114</v>
      </c>
      <c r="E369" s="186" t="s">
        <v>42</v>
      </c>
      <c r="F369" s="186"/>
      <c r="G369" s="186"/>
      <c r="H369" s="186"/>
      <c r="I369" s="186"/>
      <c r="J369" s="29">
        <v>2000</v>
      </c>
      <c r="K369" s="23"/>
      <c r="L369" s="5"/>
    </row>
    <row r="370" spans="3:12" ht="25.5">
      <c r="C370" s="32"/>
      <c r="D370" s="6">
        <v>4115</v>
      </c>
      <c r="E370" s="186" t="s">
        <v>43</v>
      </c>
      <c r="F370" s="186"/>
      <c r="G370" s="186"/>
      <c r="H370" s="186"/>
      <c r="I370" s="186"/>
      <c r="J370" s="29">
        <v>500</v>
      </c>
      <c r="K370" s="23"/>
      <c r="L370" s="5"/>
    </row>
    <row r="371" spans="3:12" ht="26.25">
      <c r="C371" s="32">
        <v>412</v>
      </c>
      <c r="D371" s="190" t="s">
        <v>44</v>
      </c>
      <c r="E371" s="190"/>
      <c r="F371" s="190"/>
      <c r="G371" s="190"/>
      <c r="H371" s="190"/>
      <c r="I371" s="190"/>
      <c r="J371" s="33">
        <f>SUM(J372:J373)</f>
        <v>500</v>
      </c>
      <c r="K371" s="352"/>
      <c r="L371" s="5"/>
    </row>
    <row r="372" spans="3:12" ht="25.5">
      <c r="C372" s="32"/>
      <c r="D372" s="6">
        <v>4123</v>
      </c>
      <c r="E372" s="186" t="s">
        <v>45</v>
      </c>
      <c r="F372" s="186"/>
      <c r="G372" s="186"/>
      <c r="H372" s="186"/>
      <c r="I372" s="186"/>
      <c r="J372" s="29">
        <v>0</v>
      </c>
      <c r="K372" s="353"/>
      <c r="L372" s="5"/>
    </row>
    <row r="373" spans="3:12" ht="25.5">
      <c r="C373" s="32"/>
      <c r="D373" s="6">
        <v>4127</v>
      </c>
      <c r="E373" s="186" t="s">
        <v>47</v>
      </c>
      <c r="F373" s="186"/>
      <c r="G373" s="186"/>
      <c r="H373" s="186"/>
      <c r="I373" s="186"/>
      <c r="J373" s="29">
        <v>500</v>
      </c>
      <c r="K373" s="353"/>
      <c r="L373" s="5"/>
    </row>
    <row r="374" spans="3:12" ht="26.25">
      <c r="C374" s="32">
        <v>414</v>
      </c>
      <c r="D374" s="190" t="s">
        <v>52</v>
      </c>
      <c r="E374" s="190"/>
      <c r="F374" s="190"/>
      <c r="G374" s="190"/>
      <c r="H374" s="190"/>
      <c r="I374" s="190"/>
      <c r="J374" s="33">
        <f>SUM(J375:J378)</f>
        <v>21300</v>
      </c>
      <c r="K374" s="353"/>
      <c r="L374" s="5"/>
    </row>
    <row r="375" spans="3:12" ht="25.5">
      <c r="C375" s="32"/>
      <c r="D375" s="6">
        <v>4141</v>
      </c>
      <c r="E375" s="186" t="s">
        <v>53</v>
      </c>
      <c r="F375" s="186"/>
      <c r="G375" s="186"/>
      <c r="H375" s="186"/>
      <c r="I375" s="186"/>
      <c r="J375" s="29">
        <v>1000</v>
      </c>
      <c r="K375" s="353"/>
      <c r="L375" s="5"/>
    </row>
    <row r="376" spans="3:12" ht="25.5">
      <c r="C376" s="32"/>
      <c r="D376" s="6">
        <v>4142</v>
      </c>
      <c r="E376" s="186" t="s">
        <v>54</v>
      </c>
      <c r="F376" s="186"/>
      <c r="G376" s="186"/>
      <c r="H376" s="186"/>
      <c r="I376" s="186"/>
      <c r="J376" s="29">
        <v>500</v>
      </c>
      <c r="K376" s="353"/>
      <c r="L376" s="5"/>
    </row>
    <row r="377" spans="3:12" ht="25.5">
      <c r="C377" s="32"/>
      <c r="D377" s="6">
        <v>4148</v>
      </c>
      <c r="E377" s="186" t="s">
        <v>58</v>
      </c>
      <c r="F377" s="186"/>
      <c r="G377" s="186"/>
      <c r="H377" s="186"/>
      <c r="I377" s="186"/>
      <c r="J377" s="29">
        <v>300</v>
      </c>
      <c r="K377" s="23"/>
      <c r="L377" s="5"/>
    </row>
    <row r="378" spans="3:12" ht="25.5">
      <c r="C378" s="32"/>
      <c r="D378" s="6">
        <v>4149</v>
      </c>
      <c r="E378" s="186" t="s">
        <v>59</v>
      </c>
      <c r="F378" s="186"/>
      <c r="G378" s="186"/>
      <c r="H378" s="186"/>
      <c r="I378" s="186"/>
      <c r="J378" s="29">
        <v>19500</v>
      </c>
      <c r="K378" s="23"/>
      <c r="L378" s="5"/>
    </row>
    <row r="379" spans="3:12" ht="26.25">
      <c r="C379" s="315">
        <v>418</v>
      </c>
      <c r="D379" s="190" t="s">
        <v>118</v>
      </c>
      <c r="E379" s="190"/>
      <c r="F379" s="190"/>
      <c r="G379" s="190"/>
      <c r="H379" s="190"/>
      <c r="I379" s="190"/>
      <c r="J379" s="33">
        <f>SUM(J380)</f>
        <v>589000</v>
      </c>
      <c r="K379" s="23"/>
      <c r="L379" s="5"/>
    </row>
    <row r="380" spans="3:12" ht="25.5">
      <c r="C380" s="315"/>
      <c r="D380" s="6">
        <v>41811</v>
      </c>
      <c r="E380" s="186" t="s">
        <v>119</v>
      </c>
      <c r="F380" s="186"/>
      <c r="G380" s="186"/>
      <c r="H380" s="186"/>
      <c r="I380" s="186"/>
      <c r="J380" s="29">
        <v>589000</v>
      </c>
      <c r="K380" s="23"/>
      <c r="L380" s="5"/>
    </row>
    <row r="381" spans="3:12" ht="48.75" customHeight="1" thickBot="1">
      <c r="C381" s="86">
        <v>4</v>
      </c>
      <c r="D381" s="187" t="s">
        <v>87</v>
      </c>
      <c r="E381" s="187"/>
      <c r="F381" s="187"/>
      <c r="G381" s="187"/>
      <c r="H381" s="187"/>
      <c r="I381" s="187"/>
      <c r="J381" s="87">
        <f>SUM(J365+J371+J374+J379)</f>
        <v>715800</v>
      </c>
      <c r="K381" s="23"/>
      <c r="L381" s="5"/>
    </row>
    <row r="382" spans="3:12" ht="48.75" customHeight="1" thickTop="1" thickBot="1">
      <c r="C382" s="123"/>
      <c r="D382" s="124"/>
      <c r="E382" s="124"/>
      <c r="F382" s="124"/>
      <c r="G382" s="124"/>
      <c r="H382" s="124"/>
      <c r="I382" s="124"/>
      <c r="J382" s="125"/>
      <c r="K382" s="23"/>
      <c r="L382" s="5"/>
    </row>
    <row r="383" spans="3:12" ht="38.25" customHeight="1" thickTop="1" thickBot="1">
      <c r="C383" s="126" t="s">
        <v>37</v>
      </c>
      <c r="D383" s="127" t="s">
        <v>37</v>
      </c>
      <c r="E383" s="176" t="s">
        <v>14</v>
      </c>
      <c r="F383" s="176"/>
      <c r="G383" s="176"/>
      <c r="H383" s="176"/>
      <c r="I383" s="176"/>
      <c r="J383" s="128" t="s">
        <v>199</v>
      </c>
      <c r="K383" s="23"/>
      <c r="L383" s="5"/>
    </row>
    <row r="384" spans="3:12" ht="48.75" customHeight="1" thickTop="1" thickBot="1">
      <c r="C384" s="129"/>
      <c r="D384" s="177" t="s">
        <v>205</v>
      </c>
      <c r="E384" s="177"/>
      <c r="F384" s="177"/>
      <c r="G384" s="177"/>
      <c r="H384" s="177"/>
      <c r="I384" s="177"/>
      <c r="J384" s="130"/>
      <c r="K384" s="23"/>
      <c r="L384" s="5"/>
    </row>
    <row r="385" spans="3:12" ht="23.25" customHeight="1" thickTop="1">
      <c r="C385" s="131">
        <v>411</v>
      </c>
      <c r="D385" s="178" t="s">
        <v>38</v>
      </c>
      <c r="E385" s="179"/>
      <c r="F385" s="179"/>
      <c r="G385" s="179"/>
      <c r="H385" s="179"/>
      <c r="I385" s="180"/>
      <c r="J385" s="132">
        <f>SUM(J386:J390)</f>
        <v>112500</v>
      </c>
      <c r="K385" s="23"/>
      <c r="L385" s="5"/>
    </row>
    <row r="386" spans="3:12" ht="23.25" customHeight="1">
      <c r="C386" s="133"/>
      <c r="D386" s="134">
        <v>4111</v>
      </c>
      <c r="E386" s="174" t="s">
        <v>39</v>
      </c>
      <c r="F386" s="174"/>
      <c r="G386" s="174"/>
      <c r="H386" s="174"/>
      <c r="I386" s="174"/>
      <c r="J386" s="135">
        <v>95000</v>
      </c>
      <c r="L386" s="5"/>
    </row>
    <row r="387" spans="3:12" ht="27.75" customHeight="1">
      <c r="C387" s="133"/>
      <c r="D387" s="134">
        <v>4112</v>
      </c>
      <c r="E387" s="174" t="s">
        <v>40</v>
      </c>
      <c r="F387" s="174"/>
      <c r="G387" s="174"/>
      <c r="H387" s="174"/>
      <c r="I387" s="174"/>
      <c r="J387" s="135">
        <v>4500</v>
      </c>
      <c r="L387" s="5"/>
    </row>
    <row r="388" spans="3:12" ht="23.25" customHeight="1">
      <c r="C388" s="133"/>
      <c r="D388" s="134">
        <v>4113</v>
      </c>
      <c r="E388" s="174" t="s">
        <v>41</v>
      </c>
      <c r="F388" s="174"/>
      <c r="G388" s="174"/>
      <c r="H388" s="174"/>
      <c r="I388" s="174"/>
      <c r="J388" s="135">
        <v>10000</v>
      </c>
      <c r="L388" s="5"/>
    </row>
    <row r="389" spans="3:12" ht="29.25" customHeight="1">
      <c r="C389" s="133"/>
      <c r="D389" s="134">
        <v>4114</v>
      </c>
      <c r="E389" s="174" t="s">
        <v>42</v>
      </c>
      <c r="F389" s="174"/>
      <c r="G389" s="174"/>
      <c r="H389" s="174"/>
      <c r="I389" s="174"/>
      <c r="J389" s="135">
        <v>2500</v>
      </c>
      <c r="L389" s="5"/>
    </row>
    <row r="390" spans="3:12" ht="26.25" customHeight="1">
      <c r="C390" s="133"/>
      <c r="D390" s="134">
        <v>4115</v>
      </c>
      <c r="E390" s="174" t="s">
        <v>43</v>
      </c>
      <c r="F390" s="174"/>
      <c r="G390" s="174"/>
      <c r="H390" s="174"/>
      <c r="I390" s="174"/>
      <c r="J390" s="135">
        <v>500</v>
      </c>
      <c r="L390" s="5"/>
    </row>
    <row r="391" spans="3:12" ht="26.25" customHeight="1">
      <c r="C391" s="133">
        <v>412</v>
      </c>
      <c r="D391" s="175" t="s">
        <v>44</v>
      </c>
      <c r="E391" s="175"/>
      <c r="F391" s="175"/>
      <c r="G391" s="175"/>
      <c r="H391" s="175"/>
      <c r="I391" s="175"/>
      <c r="J391" s="136">
        <f>SUM(J392:J392)</f>
        <v>500</v>
      </c>
      <c r="K391" s="23"/>
      <c r="L391" s="5"/>
    </row>
    <row r="392" spans="3:12" ht="26.25" customHeight="1">
      <c r="C392" s="133"/>
      <c r="D392" s="134">
        <v>4127</v>
      </c>
      <c r="E392" s="174" t="s">
        <v>47</v>
      </c>
      <c r="F392" s="174"/>
      <c r="G392" s="174"/>
      <c r="H392" s="174"/>
      <c r="I392" s="174"/>
      <c r="J392" s="135">
        <v>500</v>
      </c>
      <c r="K392" s="23"/>
      <c r="L392" s="5"/>
    </row>
    <row r="393" spans="3:12" ht="24.75" customHeight="1">
      <c r="C393" s="133">
        <v>414</v>
      </c>
      <c r="D393" s="175" t="s">
        <v>52</v>
      </c>
      <c r="E393" s="175"/>
      <c r="F393" s="175"/>
      <c r="G393" s="175"/>
      <c r="H393" s="175"/>
      <c r="I393" s="175"/>
      <c r="J393" s="136">
        <f>SUM(J394:J396)</f>
        <v>1500</v>
      </c>
      <c r="K393" s="23"/>
      <c r="L393" s="5"/>
    </row>
    <row r="394" spans="3:12" ht="29.25" customHeight="1">
      <c r="C394" s="133"/>
      <c r="D394" s="134">
        <v>4141</v>
      </c>
      <c r="E394" s="174" t="s">
        <v>53</v>
      </c>
      <c r="F394" s="174"/>
      <c r="G394" s="174"/>
      <c r="H394" s="174"/>
      <c r="I394" s="174"/>
      <c r="J394" s="135">
        <v>500</v>
      </c>
      <c r="K394" s="23"/>
      <c r="L394" s="5"/>
    </row>
    <row r="395" spans="3:12" ht="26.25" customHeight="1">
      <c r="C395" s="133"/>
      <c r="D395" s="134">
        <v>4142</v>
      </c>
      <c r="E395" s="174" t="s">
        <v>54</v>
      </c>
      <c r="F395" s="174"/>
      <c r="G395" s="174"/>
      <c r="H395" s="174"/>
      <c r="I395" s="174"/>
      <c r="J395" s="135">
        <v>500</v>
      </c>
      <c r="K395" s="23"/>
      <c r="L395" s="5"/>
    </row>
    <row r="396" spans="3:12" ht="29.25" customHeight="1">
      <c r="C396" s="133"/>
      <c r="D396" s="134">
        <v>4148</v>
      </c>
      <c r="E396" s="174" t="s">
        <v>58</v>
      </c>
      <c r="F396" s="174"/>
      <c r="G396" s="174"/>
      <c r="H396" s="174"/>
      <c r="I396" s="174"/>
      <c r="J396" s="135">
        <v>500</v>
      </c>
      <c r="K396" s="23"/>
      <c r="L396" s="5"/>
    </row>
    <row r="397" spans="3:12" ht="33.75" customHeight="1">
      <c r="C397" s="133">
        <v>431</v>
      </c>
      <c r="D397" s="169" t="s">
        <v>10</v>
      </c>
      <c r="E397" s="169"/>
      <c r="F397" s="169"/>
      <c r="G397" s="169"/>
      <c r="H397" s="169"/>
      <c r="I397" s="169"/>
      <c r="J397" s="137">
        <f>SUM(,J398)</f>
        <v>50000</v>
      </c>
      <c r="K397" s="23"/>
      <c r="L397" s="5"/>
    </row>
    <row r="398" spans="3:12" ht="48.75" customHeight="1" thickBot="1">
      <c r="C398" s="138"/>
      <c r="D398" s="139">
        <v>4319</v>
      </c>
      <c r="E398" s="170" t="s">
        <v>78</v>
      </c>
      <c r="F398" s="171"/>
      <c r="G398" s="171"/>
      <c r="H398" s="171"/>
      <c r="I398" s="172"/>
      <c r="J398" s="140">
        <v>50000</v>
      </c>
      <c r="K398" s="23"/>
      <c r="L398" s="5"/>
    </row>
    <row r="399" spans="3:12" ht="48.75" customHeight="1" thickTop="1" thickBot="1">
      <c r="C399" s="141">
        <v>4</v>
      </c>
      <c r="D399" s="173" t="s">
        <v>87</v>
      </c>
      <c r="E399" s="173"/>
      <c r="F399" s="173"/>
      <c r="G399" s="173"/>
      <c r="H399" s="173"/>
      <c r="I399" s="173"/>
      <c r="J399" s="142">
        <f>SUM(J385,J391,J393,J397)</f>
        <v>164500</v>
      </c>
      <c r="K399" s="23"/>
      <c r="L399" s="5"/>
    </row>
    <row r="400" spans="3:12" ht="22.5" thickTop="1" thickBot="1">
      <c r="K400" s="23"/>
      <c r="L400" s="5"/>
    </row>
    <row r="401" spans="3:12" ht="52.5" thickTop="1" thickBot="1">
      <c r="C401" s="75" t="s">
        <v>37</v>
      </c>
      <c r="D401" s="76" t="s">
        <v>37</v>
      </c>
      <c r="E401" s="250" t="s">
        <v>14</v>
      </c>
      <c r="F401" s="250"/>
      <c r="G401" s="250"/>
      <c r="H401" s="250"/>
      <c r="I401" s="250"/>
      <c r="J401" s="65" t="s">
        <v>199</v>
      </c>
      <c r="K401" s="23"/>
      <c r="L401" s="5"/>
    </row>
    <row r="402" spans="3:12" ht="63" customHeight="1" thickTop="1" thickBot="1">
      <c r="C402" s="77"/>
      <c r="D402" s="330" t="s">
        <v>204</v>
      </c>
      <c r="E402" s="331"/>
      <c r="F402" s="331"/>
      <c r="G402" s="331"/>
      <c r="H402" s="331"/>
      <c r="I402" s="332"/>
      <c r="J402" s="85"/>
      <c r="K402" s="23"/>
      <c r="L402" s="5"/>
    </row>
    <row r="403" spans="3:12" ht="27" thickTop="1">
      <c r="C403" s="37">
        <v>411</v>
      </c>
      <c r="D403" s="262" t="s">
        <v>38</v>
      </c>
      <c r="E403" s="263"/>
      <c r="F403" s="263"/>
      <c r="G403" s="263"/>
      <c r="H403" s="263"/>
      <c r="I403" s="264"/>
      <c r="J403" s="38">
        <f>SUM(J404:J408)</f>
        <v>38900</v>
      </c>
      <c r="K403" s="23"/>
      <c r="L403" s="5"/>
    </row>
    <row r="404" spans="3:12" ht="25.5">
      <c r="C404" s="32"/>
      <c r="D404" s="6">
        <v>4111</v>
      </c>
      <c r="E404" s="186" t="s">
        <v>39</v>
      </c>
      <c r="F404" s="186"/>
      <c r="G404" s="186"/>
      <c r="H404" s="186"/>
      <c r="I404" s="186"/>
      <c r="J404" s="29">
        <v>32000</v>
      </c>
      <c r="K404" s="5"/>
      <c r="L404" s="5"/>
    </row>
    <row r="405" spans="3:12" ht="31.5" customHeight="1">
      <c r="C405" s="32"/>
      <c r="D405" s="6">
        <v>4112</v>
      </c>
      <c r="E405" s="186" t="s">
        <v>40</v>
      </c>
      <c r="F405" s="186"/>
      <c r="G405" s="186"/>
      <c r="H405" s="186"/>
      <c r="I405" s="186"/>
      <c r="J405" s="29">
        <v>2200</v>
      </c>
      <c r="K405" s="5"/>
      <c r="L405" s="5"/>
    </row>
    <row r="406" spans="3:12" ht="25.5">
      <c r="C406" s="32"/>
      <c r="D406" s="6">
        <v>4113</v>
      </c>
      <c r="E406" s="186" t="s">
        <v>41</v>
      </c>
      <c r="F406" s="186"/>
      <c r="G406" s="186"/>
      <c r="H406" s="186"/>
      <c r="I406" s="186"/>
      <c r="J406" s="29">
        <v>3600</v>
      </c>
      <c r="K406" s="5"/>
      <c r="L406" s="5"/>
    </row>
    <row r="407" spans="3:12" ht="25.5">
      <c r="C407" s="32"/>
      <c r="D407" s="6">
        <v>4114</v>
      </c>
      <c r="E407" s="186" t="s">
        <v>42</v>
      </c>
      <c r="F407" s="186"/>
      <c r="G407" s="186"/>
      <c r="H407" s="186"/>
      <c r="I407" s="186"/>
      <c r="J407" s="29">
        <v>800</v>
      </c>
      <c r="K407" s="5"/>
      <c r="L407" s="5"/>
    </row>
    <row r="408" spans="3:12" ht="25.5">
      <c r="C408" s="32"/>
      <c r="D408" s="6">
        <v>4115</v>
      </c>
      <c r="E408" s="186" t="s">
        <v>43</v>
      </c>
      <c r="F408" s="186"/>
      <c r="G408" s="186"/>
      <c r="H408" s="186"/>
      <c r="I408" s="186"/>
      <c r="J408" s="29">
        <v>300</v>
      </c>
      <c r="K408" s="5"/>
      <c r="L408" s="5"/>
    </row>
    <row r="409" spans="3:12" ht="26.25">
      <c r="C409" s="32">
        <v>412</v>
      </c>
      <c r="D409" s="190" t="s">
        <v>44</v>
      </c>
      <c r="E409" s="190"/>
      <c r="F409" s="190"/>
      <c r="G409" s="190"/>
      <c r="H409" s="190"/>
      <c r="I409" s="190"/>
      <c r="J409" s="33">
        <f>SUM(J410:J410)</f>
        <v>200</v>
      </c>
      <c r="K409" s="23"/>
      <c r="L409" s="5"/>
    </row>
    <row r="410" spans="3:12" ht="25.5">
      <c r="C410" s="32"/>
      <c r="D410" s="6">
        <v>4127</v>
      </c>
      <c r="E410" s="186" t="s">
        <v>47</v>
      </c>
      <c r="F410" s="186"/>
      <c r="G410" s="186"/>
      <c r="H410" s="186"/>
      <c r="I410" s="186"/>
      <c r="J410" s="29">
        <v>200</v>
      </c>
      <c r="K410" s="23"/>
      <c r="L410" s="5"/>
    </row>
    <row r="411" spans="3:12" ht="26.25">
      <c r="C411" s="32">
        <v>414</v>
      </c>
      <c r="D411" s="190" t="s">
        <v>52</v>
      </c>
      <c r="E411" s="190"/>
      <c r="F411" s="190"/>
      <c r="G411" s="190"/>
      <c r="H411" s="190"/>
      <c r="I411" s="190"/>
      <c r="J411" s="33">
        <f>SUM(J412:J414)</f>
        <v>800</v>
      </c>
      <c r="K411" s="120"/>
      <c r="L411" s="5"/>
    </row>
    <row r="412" spans="3:12" ht="25.5">
      <c r="C412" s="32"/>
      <c r="D412" s="6">
        <v>4141</v>
      </c>
      <c r="E412" s="186" t="s">
        <v>53</v>
      </c>
      <c r="F412" s="186"/>
      <c r="G412" s="186"/>
      <c r="H412" s="186"/>
      <c r="I412" s="186"/>
      <c r="J412" s="29">
        <v>200</v>
      </c>
      <c r="K412" s="23"/>
      <c r="L412" s="5"/>
    </row>
    <row r="413" spans="3:12" ht="25.5">
      <c r="C413" s="32"/>
      <c r="D413" s="6">
        <v>4142</v>
      </c>
      <c r="E413" s="186" t="s">
        <v>54</v>
      </c>
      <c r="F413" s="186"/>
      <c r="G413" s="186"/>
      <c r="H413" s="186"/>
      <c r="I413" s="186"/>
      <c r="J413" s="29">
        <v>500</v>
      </c>
      <c r="K413" s="23"/>
      <c r="L413" s="5"/>
    </row>
    <row r="414" spans="3:12" ht="26.25" thickBot="1">
      <c r="C414" s="32"/>
      <c r="D414" s="6">
        <v>4148</v>
      </c>
      <c r="E414" s="186" t="s">
        <v>58</v>
      </c>
      <c r="F414" s="186"/>
      <c r="G414" s="186"/>
      <c r="H414" s="186"/>
      <c r="I414" s="186"/>
      <c r="J414" s="29">
        <v>100</v>
      </c>
      <c r="K414" s="23"/>
      <c r="L414" s="5"/>
    </row>
    <row r="415" spans="3:12" ht="33" customHeight="1" thickTop="1" thickBot="1">
      <c r="C415" s="80">
        <v>4</v>
      </c>
      <c r="D415" s="245" t="s">
        <v>87</v>
      </c>
      <c r="E415" s="245"/>
      <c r="F415" s="245"/>
      <c r="G415" s="245"/>
      <c r="H415" s="245"/>
      <c r="I415" s="245"/>
      <c r="J415" s="72">
        <f>SUM(J403,J409,J411,)</f>
        <v>39900</v>
      </c>
      <c r="K415" s="23"/>
      <c r="L415" s="5"/>
    </row>
    <row r="416" spans="3:12" ht="22.5" thickTop="1" thickBot="1">
      <c r="C416" s="11"/>
      <c r="D416" s="12"/>
      <c r="E416" s="12"/>
      <c r="F416" s="12"/>
      <c r="G416" s="12"/>
      <c r="H416" s="12"/>
      <c r="I416" s="12"/>
      <c r="J416" s="13"/>
      <c r="K416" s="23"/>
      <c r="L416" s="5"/>
    </row>
    <row r="417" spans="3:12" ht="52.5" thickTop="1" thickBot="1">
      <c r="C417" s="88" t="s">
        <v>37</v>
      </c>
      <c r="D417" s="89" t="s">
        <v>37</v>
      </c>
      <c r="E417" s="250" t="s">
        <v>14</v>
      </c>
      <c r="F417" s="250"/>
      <c r="G417" s="250"/>
      <c r="H417" s="250"/>
      <c r="I417" s="250"/>
      <c r="J417" s="65" t="s">
        <v>199</v>
      </c>
      <c r="K417" s="23"/>
      <c r="L417" s="5"/>
    </row>
    <row r="418" spans="3:12" ht="27.75" thickTop="1" thickBot="1">
      <c r="C418" s="77"/>
      <c r="D418" s="257" t="s">
        <v>147</v>
      </c>
      <c r="E418" s="257"/>
      <c r="F418" s="257"/>
      <c r="G418" s="257"/>
      <c r="H418" s="257"/>
      <c r="I418" s="257"/>
      <c r="J418" s="85"/>
      <c r="K418" s="23"/>
      <c r="L418" s="5"/>
    </row>
    <row r="419" spans="3:12" ht="27" thickTop="1">
      <c r="C419" s="37">
        <v>411</v>
      </c>
      <c r="D419" s="258" t="s">
        <v>38</v>
      </c>
      <c r="E419" s="258"/>
      <c r="F419" s="258"/>
      <c r="G419" s="258"/>
      <c r="H419" s="258"/>
      <c r="I419" s="258"/>
      <c r="J419" s="38">
        <f>SUM(J420:J424)</f>
        <v>81000</v>
      </c>
      <c r="K419" s="23"/>
      <c r="L419" s="5"/>
    </row>
    <row r="420" spans="3:12" ht="25.5">
      <c r="C420" s="32"/>
      <c r="D420" s="6">
        <v>4111</v>
      </c>
      <c r="E420" s="186" t="s">
        <v>39</v>
      </c>
      <c r="F420" s="186"/>
      <c r="G420" s="186"/>
      <c r="H420" s="186"/>
      <c r="I420" s="186"/>
      <c r="J420" s="29">
        <v>67000</v>
      </c>
      <c r="K420" s="23"/>
      <c r="L420" s="5"/>
    </row>
    <row r="421" spans="3:12" ht="25.5">
      <c r="C421" s="32"/>
      <c r="D421" s="6">
        <v>4112</v>
      </c>
      <c r="E421" s="186" t="s">
        <v>40</v>
      </c>
      <c r="F421" s="186"/>
      <c r="G421" s="186"/>
      <c r="H421" s="186"/>
      <c r="I421" s="186"/>
      <c r="J421" s="29">
        <v>4000</v>
      </c>
      <c r="K421" s="23"/>
      <c r="L421" s="5"/>
    </row>
    <row r="422" spans="3:12" ht="27" customHeight="1">
      <c r="C422" s="32"/>
      <c r="D422" s="6">
        <v>4113</v>
      </c>
      <c r="E422" s="186" t="s">
        <v>41</v>
      </c>
      <c r="F422" s="186"/>
      <c r="G422" s="186"/>
      <c r="H422" s="186"/>
      <c r="I422" s="186"/>
      <c r="J422" s="29">
        <v>8000</v>
      </c>
      <c r="K422" s="23"/>
      <c r="L422" s="5"/>
    </row>
    <row r="423" spans="3:12" ht="25.5">
      <c r="C423" s="32"/>
      <c r="D423" s="6">
        <v>4114</v>
      </c>
      <c r="E423" s="186" t="s">
        <v>42</v>
      </c>
      <c r="F423" s="186"/>
      <c r="G423" s="186"/>
      <c r="H423" s="186"/>
      <c r="I423" s="186"/>
      <c r="J423" s="29">
        <v>1500</v>
      </c>
      <c r="K423" s="23"/>
      <c r="L423" s="5"/>
    </row>
    <row r="424" spans="3:12" ht="29.25" customHeight="1">
      <c r="C424" s="32"/>
      <c r="D424" s="6">
        <v>4115</v>
      </c>
      <c r="E424" s="186" t="s">
        <v>43</v>
      </c>
      <c r="F424" s="186"/>
      <c r="G424" s="186"/>
      <c r="H424" s="186"/>
      <c r="I424" s="186"/>
      <c r="J424" s="29">
        <v>500</v>
      </c>
      <c r="K424" s="23"/>
      <c r="L424" s="5"/>
    </row>
    <row r="425" spans="3:12" ht="26.25">
      <c r="C425" s="32">
        <v>412</v>
      </c>
      <c r="D425" s="190" t="s">
        <v>44</v>
      </c>
      <c r="E425" s="190"/>
      <c r="F425" s="190"/>
      <c r="G425" s="190"/>
      <c r="H425" s="190"/>
      <c r="I425" s="190"/>
      <c r="J425" s="33">
        <f>SUM(J426:J426)</f>
        <v>200</v>
      </c>
      <c r="K425" s="23"/>
      <c r="L425" s="5"/>
    </row>
    <row r="426" spans="3:12" ht="25.5">
      <c r="C426" s="32"/>
      <c r="D426" s="6">
        <v>4127</v>
      </c>
      <c r="E426" s="186" t="s">
        <v>47</v>
      </c>
      <c r="F426" s="186"/>
      <c r="G426" s="186"/>
      <c r="H426" s="186"/>
      <c r="I426" s="186"/>
      <c r="J426" s="29">
        <v>200</v>
      </c>
      <c r="K426" s="23"/>
      <c r="L426" s="5"/>
    </row>
    <row r="427" spans="3:12" ht="26.25">
      <c r="C427" s="32">
        <v>414</v>
      </c>
      <c r="D427" s="190" t="s">
        <v>52</v>
      </c>
      <c r="E427" s="190"/>
      <c r="F427" s="190"/>
      <c r="G427" s="190"/>
      <c r="H427" s="190"/>
      <c r="I427" s="190"/>
      <c r="J427" s="33">
        <f>SUM(J428:J431)</f>
        <v>22600</v>
      </c>
      <c r="K427" s="23"/>
      <c r="L427" s="5"/>
    </row>
    <row r="428" spans="3:12" ht="25.5">
      <c r="C428" s="32"/>
      <c r="D428" s="6">
        <v>4141</v>
      </c>
      <c r="E428" s="186" t="s">
        <v>53</v>
      </c>
      <c r="F428" s="186"/>
      <c r="G428" s="186"/>
      <c r="H428" s="186"/>
      <c r="I428" s="186"/>
      <c r="J428" s="29">
        <v>200</v>
      </c>
      <c r="K428" s="23"/>
      <c r="L428" s="5"/>
    </row>
    <row r="429" spans="3:12" ht="25.5">
      <c r="C429" s="32"/>
      <c r="D429" s="6">
        <v>4142</v>
      </c>
      <c r="E429" s="186" t="s">
        <v>54</v>
      </c>
      <c r="F429" s="186"/>
      <c r="G429" s="186"/>
      <c r="H429" s="186"/>
      <c r="I429" s="186"/>
      <c r="J429" s="29">
        <v>200</v>
      </c>
      <c r="K429" s="111"/>
      <c r="L429" s="5"/>
    </row>
    <row r="430" spans="3:12" ht="25.5">
      <c r="C430" s="32"/>
      <c r="D430" s="6">
        <v>4146</v>
      </c>
      <c r="E430" s="186" t="s">
        <v>132</v>
      </c>
      <c r="F430" s="186"/>
      <c r="G430" s="186"/>
      <c r="H430" s="186"/>
      <c r="I430" s="186"/>
      <c r="J430" s="29">
        <v>22000</v>
      </c>
      <c r="K430" s="23"/>
      <c r="L430" s="5"/>
    </row>
    <row r="431" spans="3:12" ht="26.25" thickBot="1">
      <c r="C431" s="32"/>
      <c r="D431" s="6">
        <v>4148</v>
      </c>
      <c r="E431" s="186" t="s">
        <v>58</v>
      </c>
      <c r="F431" s="186"/>
      <c r="G431" s="186"/>
      <c r="H431" s="186"/>
      <c r="I431" s="186"/>
      <c r="J431" s="29">
        <v>200</v>
      </c>
      <c r="K431" s="23"/>
      <c r="L431" s="5"/>
    </row>
    <row r="432" spans="3:12" ht="27.75" thickTop="1" thickBot="1">
      <c r="C432" s="80">
        <v>4</v>
      </c>
      <c r="D432" s="245" t="s">
        <v>87</v>
      </c>
      <c r="E432" s="245"/>
      <c r="F432" s="245"/>
      <c r="G432" s="245"/>
      <c r="H432" s="245"/>
      <c r="I432" s="245"/>
      <c r="J432" s="72">
        <f>SUM(J419,J425,J427)</f>
        <v>103800</v>
      </c>
      <c r="K432" s="23"/>
      <c r="L432" s="5"/>
    </row>
    <row r="433" spans="3:12" ht="22.5" thickTop="1" thickBot="1">
      <c r="C433" s="11"/>
      <c r="D433" s="12"/>
      <c r="E433" s="12"/>
      <c r="F433" s="12"/>
      <c r="G433" s="12"/>
      <c r="H433" s="12"/>
      <c r="I433" s="12"/>
      <c r="J433" s="13"/>
      <c r="K433" s="23"/>
      <c r="L433" s="5"/>
    </row>
    <row r="434" spans="3:12" ht="52.5" thickTop="1" thickBot="1">
      <c r="C434" s="88" t="s">
        <v>37</v>
      </c>
      <c r="D434" s="89" t="s">
        <v>37</v>
      </c>
      <c r="E434" s="250" t="s">
        <v>14</v>
      </c>
      <c r="F434" s="250"/>
      <c r="G434" s="250"/>
      <c r="H434" s="250"/>
      <c r="I434" s="250"/>
      <c r="J434" s="65" t="s">
        <v>199</v>
      </c>
      <c r="K434" s="23"/>
      <c r="L434" s="5"/>
    </row>
    <row r="435" spans="3:12" ht="27" thickTop="1">
      <c r="C435" s="70"/>
      <c r="D435" s="188" t="s">
        <v>114</v>
      </c>
      <c r="E435" s="188"/>
      <c r="F435" s="188"/>
      <c r="G435" s="188"/>
      <c r="H435" s="188"/>
      <c r="I435" s="188"/>
      <c r="J435" s="90"/>
      <c r="K435" s="23"/>
      <c r="L435" s="5"/>
    </row>
    <row r="436" spans="3:12" ht="26.25">
      <c r="C436" s="32">
        <v>411</v>
      </c>
      <c r="D436" s="31"/>
      <c r="E436" s="190" t="s">
        <v>38</v>
      </c>
      <c r="F436" s="190"/>
      <c r="G436" s="190"/>
      <c r="H436" s="190"/>
      <c r="I436" s="190"/>
      <c r="J436" s="33">
        <f>SUM(J437:J441)</f>
        <v>204400</v>
      </c>
      <c r="K436" s="354"/>
      <c r="L436" s="5"/>
    </row>
    <row r="437" spans="3:12" ht="25.5" customHeight="1">
      <c r="C437" s="32"/>
      <c r="D437" s="6">
        <v>4111</v>
      </c>
      <c r="E437" s="186" t="s">
        <v>39</v>
      </c>
      <c r="F437" s="186"/>
      <c r="G437" s="186"/>
      <c r="H437" s="186"/>
      <c r="I437" s="186"/>
      <c r="J437" s="29">
        <v>170000</v>
      </c>
      <c r="K437" s="354"/>
      <c r="L437" s="5"/>
    </row>
    <row r="438" spans="3:12" ht="30" customHeight="1">
      <c r="C438" s="32"/>
      <c r="D438" s="6">
        <v>4112</v>
      </c>
      <c r="E438" s="186" t="s">
        <v>40</v>
      </c>
      <c r="F438" s="186"/>
      <c r="G438" s="186"/>
      <c r="H438" s="186"/>
      <c r="I438" s="186"/>
      <c r="J438" s="29">
        <v>7000</v>
      </c>
      <c r="K438" s="354"/>
      <c r="L438" s="5"/>
    </row>
    <row r="439" spans="3:12" ht="26.25" customHeight="1">
      <c r="C439" s="32"/>
      <c r="D439" s="6">
        <v>4113</v>
      </c>
      <c r="E439" s="186" t="s">
        <v>41</v>
      </c>
      <c r="F439" s="186"/>
      <c r="G439" s="186"/>
      <c r="H439" s="186"/>
      <c r="I439" s="186"/>
      <c r="J439" s="29">
        <v>22000</v>
      </c>
      <c r="K439" s="354"/>
      <c r="L439" s="5"/>
    </row>
    <row r="440" spans="3:12" ht="25.5" customHeight="1">
      <c r="C440" s="32"/>
      <c r="D440" s="6">
        <v>4114</v>
      </c>
      <c r="E440" s="186" t="s">
        <v>42</v>
      </c>
      <c r="F440" s="186"/>
      <c r="G440" s="186"/>
      <c r="H440" s="186"/>
      <c r="I440" s="186"/>
      <c r="J440" s="29">
        <v>4200</v>
      </c>
      <c r="K440" s="23"/>
      <c r="L440" s="5"/>
    </row>
    <row r="441" spans="3:12" ht="25.5" customHeight="1">
      <c r="C441" s="32"/>
      <c r="D441" s="6">
        <v>4115</v>
      </c>
      <c r="E441" s="186" t="s">
        <v>43</v>
      </c>
      <c r="F441" s="186"/>
      <c r="G441" s="186"/>
      <c r="H441" s="186"/>
      <c r="I441" s="186"/>
      <c r="J441" s="29">
        <v>1200</v>
      </c>
      <c r="K441" s="23"/>
      <c r="L441" s="5"/>
    </row>
    <row r="442" spans="3:12" ht="26.25">
      <c r="C442" s="32">
        <v>412</v>
      </c>
      <c r="D442" s="6"/>
      <c r="E442" s="190" t="s">
        <v>44</v>
      </c>
      <c r="F442" s="190"/>
      <c r="G442" s="190"/>
      <c r="H442" s="190"/>
      <c r="I442" s="190"/>
      <c r="J442" s="33">
        <f>SUM(J443:J443)</f>
        <v>200</v>
      </c>
      <c r="K442" s="23"/>
      <c r="L442" s="5"/>
    </row>
    <row r="443" spans="3:12" ht="25.5">
      <c r="C443" s="32"/>
      <c r="D443" s="6">
        <v>4127</v>
      </c>
      <c r="E443" s="186" t="s">
        <v>47</v>
      </c>
      <c r="F443" s="186"/>
      <c r="G443" s="186"/>
      <c r="H443" s="186"/>
      <c r="I443" s="186"/>
      <c r="J443" s="29">
        <v>200</v>
      </c>
      <c r="K443" s="23"/>
      <c r="L443" s="5"/>
    </row>
    <row r="444" spans="3:12" ht="26.25">
      <c r="C444" s="32">
        <v>413</v>
      </c>
      <c r="D444" s="6"/>
      <c r="E444" s="190" t="s">
        <v>48</v>
      </c>
      <c r="F444" s="190"/>
      <c r="G444" s="190"/>
      <c r="H444" s="190"/>
      <c r="I444" s="190"/>
      <c r="J444" s="33">
        <f>SUM(J445)</f>
        <v>0</v>
      </c>
      <c r="K444" s="23"/>
      <c r="L444" s="5"/>
    </row>
    <row r="445" spans="3:12" ht="25.5">
      <c r="C445" s="32"/>
      <c r="D445" s="6">
        <v>4135</v>
      </c>
      <c r="E445" s="186" t="s">
        <v>51</v>
      </c>
      <c r="F445" s="186"/>
      <c r="G445" s="186"/>
      <c r="H445" s="186"/>
      <c r="I445" s="186"/>
      <c r="J445" s="29">
        <v>0</v>
      </c>
      <c r="K445" s="23"/>
      <c r="L445" s="5"/>
    </row>
    <row r="446" spans="3:12" ht="26.25">
      <c r="C446" s="32">
        <v>414</v>
      </c>
      <c r="D446" s="6"/>
      <c r="E446" s="190" t="s">
        <v>52</v>
      </c>
      <c r="F446" s="190"/>
      <c r="G446" s="190"/>
      <c r="H446" s="190"/>
      <c r="I446" s="190"/>
      <c r="J446" s="33">
        <f>SUM(J447:J450)</f>
        <v>5600</v>
      </c>
      <c r="K446" s="23"/>
      <c r="L446" s="5"/>
    </row>
    <row r="447" spans="3:12" ht="24.75" customHeight="1">
      <c r="C447" s="32"/>
      <c r="D447" s="6">
        <v>4141</v>
      </c>
      <c r="E447" s="186" t="s">
        <v>53</v>
      </c>
      <c r="F447" s="186"/>
      <c r="G447" s="186"/>
      <c r="H447" s="186"/>
      <c r="I447" s="186"/>
      <c r="J447" s="29">
        <v>200</v>
      </c>
      <c r="K447" s="157"/>
      <c r="L447" s="5"/>
    </row>
    <row r="448" spans="3:12" ht="28.5">
      <c r="C448" s="32"/>
      <c r="D448" s="6">
        <v>4142</v>
      </c>
      <c r="E448" s="186" t="s">
        <v>54</v>
      </c>
      <c r="F448" s="186"/>
      <c r="G448" s="186"/>
      <c r="H448" s="186"/>
      <c r="I448" s="186"/>
      <c r="J448" s="29">
        <v>1200</v>
      </c>
      <c r="K448" s="157"/>
      <c r="L448" s="5"/>
    </row>
    <row r="449" spans="3:12" ht="25.5">
      <c r="C449" s="32"/>
      <c r="D449" s="6">
        <v>4148</v>
      </c>
      <c r="E449" s="186" t="s">
        <v>58</v>
      </c>
      <c r="F449" s="186"/>
      <c r="G449" s="186"/>
      <c r="H449" s="186"/>
      <c r="I449" s="186"/>
      <c r="J449" s="29">
        <v>200</v>
      </c>
      <c r="K449" s="153"/>
      <c r="L449" s="5"/>
    </row>
    <row r="450" spans="3:12" ht="24" customHeight="1" thickBot="1">
      <c r="C450" s="36"/>
      <c r="D450" s="7">
        <v>4149</v>
      </c>
      <c r="E450" s="256" t="s">
        <v>59</v>
      </c>
      <c r="F450" s="256"/>
      <c r="G450" s="256"/>
      <c r="H450" s="256"/>
      <c r="I450" s="256"/>
      <c r="J450" s="30">
        <v>4000</v>
      </c>
      <c r="K450" s="153"/>
      <c r="L450" s="5"/>
    </row>
    <row r="451" spans="3:12" ht="27.75" thickTop="1" thickBot="1">
      <c r="C451" s="91">
        <v>4</v>
      </c>
      <c r="D451" s="245" t="s">
        <v>87</v>
      </c>
      <c r="E451" s="245"/>
      <c r="F451" s="245"/>
      <c r="G451" s="245"/>
      <c r="H451" s="245"/>
      <c r="I451" s="245"/>
      <c r="J451" s="72">
        <f>SUM(J436,J442,J444,J446)</f>
        <v>210200</v>
      </c>
      <c r="L451" s="5"/>
    </row>
    <row r="452" spans="3:12" ht="21" customHeight="1" thickTop="1">
      <c r="L452" s="153"/>
    </row>
    <row r="453" spans="3:12" ht="20.25" customHeight="1">
      <c r="L453" s="153"/>
    </row>
    <row r="454" spans="3:12" ht="35.25">
      <c r="K454" s="92"/>
    </row>
    <row r="455" spans="3:12" ht="35.25">
      <c r="J455" s="92"/>
      <c r="L455" s="110"/>
    </row>
    <row r="456" spans="3:12" ht="26.25">
      <c r="H456" s="60" t="s">
        <v>153</v>
      </c>
      <c r="K456" s="61"/>
    </row>
    <row r="457" spans="3:12" ht="64.5" customHeight="1">
      <c r="C457" s="181" t="s">
        <v>208</v>
      </c>
      <c r="D457" s="181"/>
      <c r="E457" s="181"/>
      <c r="F457" s="181"/>
      <c r="G457" s="181"/>
      <c r="H457" s="181"/>
      <c r="I457" s="181"/>
      <c r="J457" s="181"/>
      <c r="K457" s="14"/>
      <c r="L457" s="104"/>
    </row>
    <row r="458" spans="3:12" ht="28.5" customHeight="1">
      <c r="C458" s="14"/>
      <c r="D458" s="14"/>
      <c r="E458" s="14"/>
      <c r="F458" s="14"/>
      <c r="G458" s="14"/>
      <c r="H458" s="14"/>
      <c r="I458" s="14"/>
      <c r="J458" s="14"/>
      <c r="K458" s="14"/>
    </row>
    <row r="459" spans="3:12" ht="57.75" customHeight="1">
      <c r="C459" s="261" t="s">
        <v>193</v>
      </c>
      <c r="D459" s="261"/>
      <c r="E459" s="14"/>
      <c r="F459" s="14"/>
      <c r="G459" s="14"/>
      <c r="H459" s="14"/>
      <c r="I459" s="14"/>
      <c r="J459" s="14"/>
      <c r="K459" s="14"/>
    </row>
    <row r="460" spans="3:12" ht="25.5">
      <c r="C460" s="14" t="s">
        <v>212</v>
      </c>
      <c r="D460" s="14"/>
      <c r="E460" s="14"/>
      <c r="F460" s="14"/>
      <c r="G460" s="14"/>
      <c r="H460" s="14"/>
      <c r="I460" s="14"/>
      <c r="J460" s="14"/>
      <c r="K460" s="14"/>
    </row>
    <row r="461" spans="3:12" ht="30" customHeight="1">
      <c r="C461" s="14"/>
      <c r="D461" s="14"/>
      <c r="E461" s="259" t="s">
        <v>149</v>
      </c>
      <c r="F461" s="259"/>
      <c r="G461" s="259"/>
      <c r="H461" s="259"/>
      <c r="I461" s="259"/>
      <c r="J461" s="14"/>
      <c r="K461" s="14"/>
    </row>
    <row r="462" spans="3:12" ht="26.25">
      <c r="C462" s="14"/>
      <c r="D462" s="14"/>
      <c r="E462" s="259" t="s">
        <v>150</v>
      </c>
      <c r="F462" s="259"/>
      <c r="G462" s="259"/>
      <c r="H462" s="259"/>
      <c r="I462" s="259"/>
      <c r="J462" s="14"/>
      <c r="K462" s="14"/>
    </row>
    <row r="463" spans="3:12" ht="26.25">
      <c r="C463" s="14"/>
      <c r="D463" s="14"/>
      <c r="E463" s="259" t="s">
        <v>151</v>
      </c>
      <c r="F463" s="259"/>
      <c r="G463" s="259"/>
      <c r="H463" s="259"/>
      <c r="I463" s="259"/>
      <c r="J463" s="14"/>
      <c r="K463" s="5"/>
    </row>
    <row r="464" spans="3:12" ht="21">
      <c r="E464" s="5"/>
      <c r="F464" s="5"/>
      <c r="G464" s="5"/>
      <c r="H464" s="5"/>
      <c r="I464" s="5"/>
      <c r="J464" s="5"/>
      <c r="K464" s="5"/>
      <c r="L464" s="23"/>
    </row>
    <row r="465" spans="5:12" ht="21">
      <c r="E465" s="5"/>
      <c r="F465" s="5"/>
      <c r="G465" s="5"/>
      <c r="H465" s="5"/>
      <c r="I465" s="5"/>
      <c r="J465" s="5"/>
      <c r="K465" s="5"/>
      <c r="L465" s="23"/>
    </row>
    <row r="466" spans="5:12" ht="21">
      <c r="E466" s="5"/>
      <c r="F466" s="5"/>
      <c r="G466" s="5"/>
      <c r="H466" s="5"/>
      <c r="I466" s="5"/>
      <c r="J466" s="5"/>
      <c r="L466" s="23"/>
    </row>
    <row r="467" spans="5:12" ht="25.5" customHeight="1"/>
    <row r="468" spans="5:12" ht="25.5" customHeight="1"/>
  </sheetData>
  <mergeCells count="488">
    <mergeCell ref="K303:K304"/>
    <mergeCell ref="K227:K228"/>
    <mergeCell ref="K371:K376"/>
    <mergeCell ref="K436:K437"/>
    <mergeCell ref="K438:K439"/>
    <mergeCell ref="K332:K335"/>
    <mergeCell ref="D151:I151"/>
    <mergeCell ref="D206:I206"/>
    <mergeCell ref="C188:L188"/>
    <mergeCell ref="E291:I291"/>
    <mergeCell ref="E294:I294"/>
    <mergeCell ref="E278:I278"/>
    <mergeCell ref="E282:I282"/>
    <mergeCell ref="E269:I269"/>
    <mergeCell ref="E258:I258"/>
    <mergeCell ref="E232:I232"/>
    <mergeCell ref="D241:I241"/>
    <mergeCell ref="E265:I265"/>
    <mergeCell ref="E268:I268"/>
    <mergeCell ref="D287:I287"/>
    <mergeCell ref="E153:I153"/>
    <mergeCell ref="C181:L181"/>
    <mergeCell ref="D154:I154"/>
    <mergeCell ref="C179:L179"/>
    <mergeCell ref="B2:L6"/>
    <mergeCell ref="D276:I276"/>
    <mergeCell ref="E214:I214"/>
    <mergeCell ref="E146:I146"/>
    <mergeCell ref="C190:L190"/>
    <mergeCell ref="E141:I141"/>
    <mergeCell ref="E140:I140"/>
    <mergeCell ref="E142:I142"/>
    <mergeCell ref="E231:I231"/>
    <mergeCell ref="D223:I223"/>
    <mergeCell ref="E252:I252"/>
    <mergeCell ref="E209:I209"/>
    <mergeCell ref="E147:I147"/>
    <mergeCell ref="E148:I148"/>
    <mergeCell ref="E143:I143"/>
    <mergeCell ref="E193:I193"/>
    <mergeCell ref="D149:I149"/>
    <mergeCell ref="E228:I228"/>
    <mergeCell ref="E256:I256"/>
    <mergeCell ref="E272:I272"/>
    <mergeCell ref="E275:I275"/>
    <mergeCell ref="E207:I207"/>
    <mergeCell ref="C176:L176"/>
    <mergeCell ref="E145:I145"/>
    <mergeCell ref="E144:I144"/>
    <mergeCell ref="E97:I97"/>
    <mergeCell ref="C155:L155"/>
    <mergeCell ref="E133:I133"/>
    <mergeCell ref="E262:I262"/>
    <mergeCell ref="C160:L160"/>
    <mergeCell ref="E196:I196"/>
    <mergeCell ref="C178:L178"/>
    <mergeCell ref="C159:L159"/>
    <mergeCell ref="C162:L162"/>
    <mergeCell ref="C180:L180"/>
    <mergeCell ref="C163:L163"/>
    <mergeCell ref="C175:L175"/>
    <mergeCell ref="C189:L189"/>
    <mergeCell ref="D195:I195"/>
    <mergeCell ref="C192:L192"/>
    <mergeCell ref="D194:I194"/>
    <mergeCell ref="E211:I211"/>
    <mergeCell ref="D255:I255"/>
    <mergeCell ref="E237:I237"/>
    <mergeCell ref="E198:I198"/>
    <mergeCell ref="C158:L158"/>
    <mergeCell ref="D233:I233"/>
    <mergeCell ref="E212:I212"/>
    <mergeCell ref="D139:I139"/>
    <mergeCell ref="E373:I373"/>
    <mergeCell ref="E311:I311"/>
    <mergeCell ref="E343:I343"/>
    <mergeCell ref="E351:I351"/>
    <mergeCell ref="D285:I285"/>
    <mergeCell ref="E283:I283"/>
    <mergeCell ref="E277:I277"/>
    <mergeCell ref="E240:I240"/>
    <mergeCell ref="E370:I370"/>
    <mergeCell ref="E358:I358"/>
    <mergeCell ref="D295:I295"/>
    <mergeCell ref="E290:I290"/>
    <mergeCell ref="E284:I284"/>
    <mergeCell ref="D329:I329"/>
    <mergeCell ref="E298:I298"/>
    <mergeCell ref="E289:I289"/>
    <mergeCell ref="E316:I316"/>
    <mergeCell ref="E303:I303"/>
    <mergeCell ref="E215:I215"/>
    <mergeCell ref="E279:I279"/>
    <mergeCell ref="E288:I288"/>
    <mergeCell ref="E281:I281"/>
    <mergeCell ref="D227:I227"/>
    <mergeCell ref="D402:I402"/>
    <mergeCell ref="D247:I247"/>
    <mergeCell ref="E299:I299"/>
    <mergeCell ref="E352:I352"/>
    <mergeCell ref="E369:I369"/>
    <mergeCell ref="E292:I292"/>
    <mergeCell ref="E293:I293"/>
    <mergeCell ref="E341:I341"/>
    <mergeCell ref="D347:I347"/>
    <mergeCell ref="D344:I344"/>
    <mergeCell ref="D354:I354"/>
    <mergeCell ref="D356:I356"/>
    <mergeCell ref="E401:I401"/>
    <mergeCell ref="E372:I372"/>
    <mergeCell ref="D317:I317"/>
    <mergeCell ref="E324:I324"/>
    <mergeCell ref="E297:I297"/>
    <mergeCell ref="D263:I263"/>
    <mergeCell ref="E377:I377"/>
    <mergeCell ref="E366:I366"/>
    <mergeCell ref="D364:I364"/>
    <mergeCell ref="E350:I350"/>
    <mergeCell ref="D259:I259"/>
    <mergeCell ref="D270:I270"/>
    <mergeCell ref="E339:I339"/>
    <mergeCell ref="D348:I348"/>
    <mergeCell ref="E323:I323"/>
    <mergeCell ref="E309:I309"/>
    <mergeCell ref="E306:I306"/>
    <mergeCell ref="D302:I302"/>
    <mergeCell ref="E337:I337"/>
    <mergeCell ref="E322:I322"/>
    <mergeCell ref="E305:I305"/>
    <mergeCell ref="E308:I308"/>
    <mergeCell ref="E307:I307"/>
    <mergeCell ref="D312:I312"/>
    <mergeCell ref="D314:I314"/>
    <mergeCell ref="E319:I319"/>
    <mergeCell ref="E313:I313"/>
    <mergeCell ref="E315:I315"/>
    <mergeCell ref="E310:I310"/>
    <mergeCell ref="E328:I328"/>
    <mergeCell ref="E304:I304"/>
    <mergeCell ref="E129:I129"/>
    <mergeCell ref="E132:I132"/>
    <mergeCell ref="E125:I125"/>
    <mergeCell ref="E130:I130"/>
    <mergeCell ref="D137:I137"/>
    <mergeCell ref="E138:I138"/>
    <mergeCell ref="E136:I136"/>
    <mergeCell ref="E135:I135"/>
    <mergeCell ref="E131:I131"/>
    <mergeCell ref="E126:I126"/>
    <mergeCell ref="E134:I134"/>
    <mergeCell ref="E296:I296"/>
    <mergeCell ref="E286:I286"/>
    <mergeCell ref="D300:I300"/>
    <mergeCell ref="E301:I301"/>
    <mergeCell ref="D243:I243"/>
    <mergeCell ref="E254:I254"/>
    <mergeCell ref="E150:I150"/>
    <mergeCell ref="E229:I229"/>
    <mergeCell ref="E203:I203"/>
    <mergeCell ref="E204:I204"/>
    <mergeCell ref="E239:I239"/>
    <mergeCell ref="C174:K174"/>
    <mergeCell ref="E216:I216"/>
    <mergeCell ref="E210:I210"/>
    <mergeCell ref="D213:I213"/>
    <mergeCell ref="E245:I245"/>
    <mergeCell ref="E242:I242"/>
    <mergeCell ref="E238:I238"/>
    <mergeCell ref="E218:I218"/>
    <mergeCell ref="D236:I236"/>
    <mergeCell ref="E271:I271"/>
    <mergeCell ref="E274:I274"/>
    <mergeCell ref="E266:I266"/>
    <mergeCell ref="C379:C380"/>
    <mergeCell ref="E363:I363"/>
    <mergeCell ref="D334:I334"/>
    <mergeCell ref="E326:I326"/>
    <mergeCell ref="D327:I327"/>
    <mergeCell ref="E346:I346"/>
    <mergeCell ref="E342:I342"/>
    <mergeCell ref="D320:I320"/>
    <mergeCell ref="D336:I336"/>
    <mergeCell ref="E338:I338"/>
    <mergeCell ref="E359:I359"/>
    <mergeCell ref="E353:I353"/>
    <mergeCell ref="E380:I380"/>
    <mergeCell ref="D374:I374"/>
    <mergeCell ref="E367:I367"/>
    <mergeCell ref="D371:I371"/>
    <mergeCell ref="E360:I360"/>
    <mergeCell ref="D365:I365"/>
    <mergeCell ref="E340:I340"/>
    <mergeCell ref="E378:I378"/>
    <mergeCell ref="D379:I379"/>
    <mergeCell ref="D361:I361"/>
    <mergeCell ref="E325:I325"/>
    <mergeCell ref="E332:I332"/>
    <mergeCell ref="E122:I122"/>
    <mergeCell ref="E123:I123"/>
    <mergeCell ref="E124:I124"/>
    <mergeCell ref="E118:I118"/>
    <mergeCell ref="D226:I226"/>
    <mergeCell ref="C164:L164"/>
    <mergeCell ref="C156:L156"/>
    <mergeCell ref="C170:L170"/>
    <mergeCell ref="C161:L161"/>
    <mergeCell ref="C171:L171"/>
    <mergeCell ref="C169:L169"/>
    <mergeCell ref="E197:I197"/>
    <mergeCell ref="C172:L172"/>
    <mergeCell ref="C173:L173"/>
    <mergeCell ref="E202:I202"/>
    <mergeCell ref="C187:L187"/>
    <mergeCell ref="C186:L186"/>
    <mergeCell ref="C185:L185"/>
    <mergeCell ref="E121:I121"/>
    <mergeCell ref="D127:I127"/>
    <mergeCell ref="E128:I128"/>
    <mergeCell ref="E120:I120"/>
    <mergeCell ref="D119:I119"/>
    <mergeCell ref="E152:I152"/>
    <mergeCell ref="D101:I101"/>
    <mergeCell ref="D90:I90"/>
    <mergeCell ref="E95:I95"/>
    <mergeCell ref="E91:I91"/>
    <mergeCell ref="E93:I93"/>
    <mergeCell ref="E94:I94"/>
    <mergeCell ref="E110:I110"/>
    <mergeCell ref="D115:I115"/>
    <mergeCell ref="E116:I116"/>
    <mergeCell ref="E113:I113"/>
    <mergeCell ref="E109:I109"/>
    <mergeCell ref="E104:I104"/>
    <mergeCell ref="E98:I98"/>
    <mergeCell ref="E105:I105"/>
    <mergeCell ref="D111:I111"/>
    <mergeCell ref="E100:I100"/>
    <mergeCell ref="E103:I103"/>
    <mergeCell ref="E107:I107"/>
    <mergeCell ref="E106:I106"/>
    <mergeCell ref="E108:I108"/>
    <mergeCell ref="E112:I112"/>
    <mergeCell ref="E102:I102"/>
    <mergeCell ref="J13:L13"/>
    <mergeCell ref="H14:I14"/>
    <mergeCell ref="J14:L14"/>
    <mergeCell ref="H13:I13"/>
    <mergeCell ref="H39:I39"/>
    <mergeCell ref="H26:I26"/>
    <mergeCell ref="J26:L26"/>
    <mergeCell ref="J27:L27"/>
    <mergeCell ref="H40:I40"/>
    <mergeCell ref="J35:L35"/>
    <mergeCell ref="H24:I24"/>
    <mergeCell ref="H28:I28"/>
    <mergeCell ref="H30:I30"/>
    <mergeCell ref="H38:I38"/>
    <mergeCell ref="J24:L24"/>
    <mergeCell ref="H23:I23"/>
    <mergeCell ref="J30:L30"/>
    <mergeCell ref="J22:L22"/>
    <mergeCell ref="J19:L19"/>
    <mergeCell ref="J33:L33"/>
    <mergeCell ref="H19:I19"/>
    <mergeCell ref="H20:I20"/>
    <mergeCell ref="J23:L23"/>
    <mergeCell ref="H37:I37"/>
    <mergeCell ref="C14:G14"/>
    <mergeCell ref="J32:L32"/>
    <mergeCell ref="C39:G39"/>
    <mergeCell ref="C37:G37"/>
    <mergeCell ref="C34:L34"/>
    <mergeCell ref="J29:L29"/>
    <mergeCell ref="C31:G31"/>
    <mergeCell ref="H31:I31"/>
    <mergeCell ref="J31:L31"/>
    <mergeCell ref="H18:I18"/>
    <mergeCell ref="C20:G20"/>
    <mergeCell ref="J20:L20"/>
    <mergeCell ref="J18:L18"/>
    <mergeCell ref="C17:G17"/>
    <mergeCell ref="H17:I17"/>
    <mergeCell ref="C22:G22"/>
    <mergeCell ref="H22:I22"/>
    <mergeCell ref="C23:G23"/>
    <mergeCell ref="J28:L28"/>
    <mergeCell ref="C18:G18"/>
    <mergeCell ref="J21:L21"/>
    <mergeCell ref="H25:I25"/>
    <mergeCell ref="J25:L25"/>
    <mergeCell ref="C21:G21"/>
    <mergeCell ref="E461:I461"/>
    <mergeCell ref="E462:I462"/>
    <mergeCell ref="E463:I463"/>
    <mergeCell ref="E235:I235"/>
    <mergeCell ref="D264:I264"/>
    <mergeCell ref="E280:I280"/>
    <mergeCell ref="E250:I250"/>
    <mergeCell ref="E257:I257"/>
    <mergeCell ref="E251:I251"/>
    <mergeCell ref="D253:I253"/>
    <mergeCell ref="D246:I246"/>
    <mergeCell ref="E248:I248"/>
    <mergeCell ref="E249:I249"/>
    <mergeCell ref="E449:I449"/>
    <mergeCell ref="E357:I357"/>
    <mergeCell ref="E368:I368"/>
    <mergeCell ref="C459:D459"/>
    <mergeCell ref="E434:I434"/>
    <mergeCell ref="E412:I412"/>
    <mergeCell ref="D273:I273"/>
    <mergeCell ref="E406:I406"/>
    <mergeCell ref="D403:I403"/>
    <mergeCell ref="E410:I410"/>
    <mergeCell ref="D427:I427"/>
    <mergeCell ref="D409:I409"/>
    <mergeCell ref="D425:I425"/>
    <mergeCell ref="E407:I407"/>
    <mergeCell ref="D418:I418"/>
    <mergeCell ref="E421:I421"/>
    <mergeCell ref="D415:I415"/>
    <mergeCell ref="E423:I423"/>
    <mergeCell ref="E405:I405"/>
    <mergeCell ref="D411:I411"/>
    <mergeCell ref="D419:I419"/>
    <mergeCell ref="E420:I420"/>
    <mergeCell ref="E422:I422"/>
    <mergeCell ref="E450:I450"/>
    <mergeCell ref="E438:I438"/>
    <mergeCell ref="D451:I451"/>
    <mergeCell ref="E417:I417"/>
    <mergeCell ref="E413:I413"/>
    <mergeCell ref="E442:I442"/>
    <mergeCell ref="E414:I414"/>
    <mergeCell ref="E444:I444"/>
    <mergeCell ref="E426:I426"/>
    <mergeCell ref="E448:I448"/>
    <mergeCell ref="D432:I432"/>
    <mergeCell ref="E431:I431"/>
    <mergeCell ref="E429:I429"/>
    <mergeCell ref="E445:I445"/>
    <mergeCell ref="E446:I446"/>
    <mergeCell ref="E447:I447"/>
    <mergeCell ref="E443:I443"/>
    <mergeCell ref="E440:I440"/>
    <mergeCell ref="E436:I436"/>
    <mergeCell ref="E437:I437"/>
    <mergeCell ref="E441:I441"/>
    <mergeCell ref="E430:I430"/>
    <mergeCell ref="E428:I428"/>
    <mergeCell ref="E439:I439"/>
    <mergeCell ref="C30:G30"/>
    <mergeCell ref="C27:G27"/>
    <mergeCell ref="C28:G28"/>
    <mergeCell ref="C25:G25"/>
    <mergeCell ref="C38:G38"/>
    <mergeCell ref="E199:I199"/>
    <mergeCell ref="E220:I220"/>
    <mergeCell ref="E234:I234"/>
    <mergeCell ref="D217:I217"/>
    <mergeCell ref="E221:I221"/>
    <mergeCell ref="E225:I225"/>
    <mergeCell ref="E205:I205"/>
    <mergeCell ref="D117:I117"/>
    <mergeCell ref="D96:I96"/>
    <mergeCell ref="E114:I114"/>
    <mergeCell ref="E88:I88"/>
    <mergeCell ref="E99:I99"/>
    <mergeCell ref="E92:I92"/>
    <mergeCell ref="E89:I89"/>
    <mergeCell ref="E85:I85"/>
    <mergeCell ref="D84:I84"/>
    <mergeCell ref="D83:I83"/>
    <mergeCell ref="E87:I87"/>
    <mergeCell ref="E222:I222"/>
    <mergeCell ref="E404:I404"/>
    <mergeCell ref="E51:I51"/>
    <mergeCell ref="E48:I48"/>
    <mergeCell ref="E86:I86"/>
    <mergeCell ref="H41:I41"/>
    <mergeCell ref="E50:I50"/>
    <mergeCell ref="E77:I77"/>
    <mergeCell ref="E58:I58"/>
    <mergeCell ref="E73:I73"/>
    <mergeCell ref="E61:I61"/>
    <mergeCell ref="D80:I80"/>
    <mergeCell ref="E64:I64"/>
    <mergeCell ref="E62:I62"/>
    <mergeCell ref="E65:I65"/>
    <mergeCell ref="E67:I67"/>
    <mergeCell ref="E60:I60"/>
    <mergeCell ref="E63:I63"/>
    <mergeCell ref="E70:I70"/>
    <mergeCell ref="E75:I75"/>
    <mergeCell ref="E79:I79"/>
    <mergeCell ref="E74:I74"/>
    <mergeCell ref="E71:I71"/>
    <mergeCell ref="E72:I72"/>
    <mergeCell ref="E82:I82"/>
    <mergeCell ref="H21:I21"/>
    <mergeCell ref="H27:I27"/>
    <mergeCell ref="C26:G26"/>
    <mergeCell ref="C43:L43"/>
    <mergeCell ref="E52:I52"/>
    <mergeCell ref="E68:I68"/>
    <mergeCell ref="C29:G29"/>
    <mergeCell ref="C41:G41"/>
    <mergeCell ref="C33:G33"/>
    <mergeCell ref="H33:I33"/>
    <mergeCell ref="H32:I32"/>
    <mergeCell ref="E53:I53"/>
    <mergeCell ref="E57:I57"/>
    <mergeCell ref="E54:I54"/>
    <mergeCell ref="E59:I59"/>
    <mergeCell ref="E56:I56"/>
    <mergeCell ref="H35:I35"/>
    <mergeCell ref="C24:G24"/>
    <mergeCell ref="E49:I49"/>
    <mergeCell ref="H29:I29"/>
    <mergeCell ref="E66:I66"/>
    <mergeCell ref="C35:G35"/>
    <mergeCell ref="C42:L42"/>
    <mergeCell ref="E47:I47"/>
    <mergeCell ref="A7:L7"/>
    <mergeCell ref="C11:L11"/>
    <mergeCell ref="C9:L9"/>
    <mergeCell ref="C10:L10"/>
    <mergeCell ref="E76:I76"/>
    <mergeCell ref="D208:I208"/>
    <mergeCell ref="C157:L157"/>
    <mergeCell ref="D219:I219"/>
    <mergeCell ref="E69:I69"/>
    <mergeCell ref="C32:G32"/>
    <mergeCell ref="C40:G40"/>
    <mergeCell ref="J15:L15"/>
    <mergeCell ref="C13:G13"/>
    <mergeCell ref="E44:I44"/>
    <mergeCell ref="E45:I45"/>
    <mergeCell ref="E46:I46"/>
    <mergeCell ref="C16:G16"/>
    <mergeCell ref="J17:L17"/>
    <mergeCell ref="H16:I16"/>
    <mergeCell ref="J16:L16"/>
    <mergeCell ref="C15:G15"/>
    <mergeCell ref="H15:I15"/>
    <mergeCell ref="E78:I78"/>
    <mergeCell ref="C19:G19"/>
    <mergeCell ref="C457:J457"/>
    <mergeCell ref="C184:L184"/>
    <mergeCell ref="C183:L183"/>
    <mergeCell ref="C167:L167"/>
    <mergeCell ref="C165:L165"/>
    <mergeCell ref="C166:L166"/>
    <mergeCell ref="C182:L182"/>
    <mergeCell ref="C177:L177"/>
    <mergeCell ref="C168:L168"/>
    <mergeCell ref="E349:I349"/>
    <mergeCell ref="E355:I355"/>
    <mergeCell ref="E330:I330"/>
    <mergeCell ref="E331:I331"/>
    <mergeCell ref="E333:I333"/>
    <mergeCell ref="E267:I267"/>
    <mergeCell ref="E424:I424"/>
    <mergeCell ref="E408:I408"/>
    <mergeCell ref="E375:I375"/>
    <mergeCell ref="E376:I376"/>
    <mergeCell ref="D381:I381"/>
    <mergeCell ref="D435:I435"/>
    <mergeCell ref="E230:I230"/>
    <mergeCell ref="E200:I200"/>
    <mergeCell ref="D201:I201"/>
    <mergeCell ref="D397:I397"/>
    <mergeCell ref="E398:I398"/>
    <mergeCell ref="D399:I399"/>
    <mergeCell ref="E392:I392"/>
    <mergeCell ref="D393:I393"/>
    <mergeCell ref="E394:I394"/>
    <mergeCell ref="E395:I395"/>
    <mergeCell ref="E396:I396"/>
    <mergeCell ref="E383:I383"/>
    <mergeCell ref="D384:I384"/>
    <mergeCell ref="D385:I385"/>
    <mergeCell ref="E386:I386"/>
    <mergeCell ref="E387:I387"/>
    <mergeCell ref="E388:I388"/>
    <mergeCell ref="E389:I389"/>
    <mergeCell ref="E390:I390"/>
    <mergeCell ref="D391:I391"/>
  </mergeCells>
  <pageMargins left="0.70866141732283472" right="0.70866141732283472" top="0.74803149606299213" bottom="0" header="0.31496062992125984" footer="0"/>
  <pageSetup scale="34" fitToWidth="13" fitToHeight="14" orientation="landscape" r:id="rId1"/>
  <rowBreaks count="12" manualBreakCount="12">
    <brk id="33" min="1" max="11" man="1"/>
    <brk id="62" min="1" max="11" man="1"/>
    <brk id="100" min="1" max="11" man="1"/>
    <brk id="138" min="1" max="11" man="1"/>
    <brk id="170" min="1" max="11" man="1"/>
    <brk id="192" min="1" max="11" man="1"/>
    <brk id="223" min="1" max="11" man="1"/>
    <brk id="259" min="1" max="11" man="1"/>
    <brk id="294" min="1" max="11" man="1"/>
    <brk id="326" min="1" max="11" man="1"/>
    <brk id="362" min="1" max="11" man="1"/>
    <brk id="416" min="1" max="11" man="1"/>
  </rowBreaks>
  <ignoredErrors>
    <ignoredError sqref="J116 J147 J149 J151 J139" formula="1"/>
  </ignoredErrors>
</worksheet>
</file>

<file path=xl/worksheets/sheet2.xml><?xml version="1.0" encoding="utf-8"?>
<worksheet xmlns="http://schemas.openxmlformats.org/spreadsheetml/2006/main" xmlns:r="http://schemas.openxmlformats.org/officeDocument/2006/relationships">
  <dimension ref="D3:D9"/>
  <sheetViews>
    <sheetView workbookViewId="0">
      <selection activeCell="D4" sqref="D4:D9"/>
    </sheetView>
  </sheetViews>
  <sheetFormatPr defaultRowHeight="15"/>
  <cols>
    <col min="4" max="4" width="18" customWidth="1"/>
  </cols>
  <sheetData>
    <row r="3" spans="4:4" ht="15.75" thickBot="1"/>
    <row r="4" spans="4:4" ht="16.5" thickBot="1">
      <c r="D4" s="166">
        <v>3705000</v>
      </c>
    </row>
    <row r="5" spans="4:4" ht="16.5" thickBot="1">
      <c r="D5" s="167">
        <v>2610800</v>
      </c>
    </row>
    <row r="6" spans="4:4" ht="16.5" thickBot="1">
      <c r="D6" s="168">
        <v>2275748.4500000002</v>
      </c>
    </row>
    <row r="7" spans="4:4" ht="16.5" thickBot="1">
      <c r="D7" s="167">
        <v>199000</v>
      </c>
    </row>
    <row r="8" spans="4:4" ht="16.5" thickBot="1">
      <c r="D8" s="168">
        <v>10000</v>
      </c>
    </row>
    <row r="9" spans="4:4" ht="16.5" thickBot="1">
      <c r="D9" s="168">
        <v>520000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Marina Nulleshi</dc:creator>
  <cp:lastModifiedBy>belma.kojasevic</cp:lastModifiedBy>
  <cp:lastPrinted>2024-12-09T13:39:46Z</cp:lastPrinted>
  <dcterms:created xsi:type="dcterms:W3CDTF">2019-06-11T06:52:31Z</dcterms:created>
  <dcterms:modified xsi:type="dcterms:W3CDTF">2024-12-25T11:19:48Z</dcterms:modified>
</cp:coreProperties>
</file>